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X:\RAPS\SM\Analiza Monetara\FA\organizatoric\2023\BS publicarea octombrie\materialele spre publicare\imaginile\"/>
    </mc:Choice>
  </mc:AlternateContent>
  <xr:revisionPtr revIDLastSave="0" documentId="13_ncr:1_{A1D907F3-EDDD-4B56-BAF9-324DDD8A59E2}" xr6:coauthVersionLast="47" xr6:coauthVersionMax="47" xr10:uidLastSave="{00000000-0000-0000-0000-000000000000}"/>
  <bookViews>
    <workbookView xWindow="57480" yWindow="-2835" windowWidth="29040" windowHeight="15840" xr2:uid="{00000000-000D-0000-FFFF-FFFF00000000}"/>
  </bookViews>
  <sheets>
    <sheet name="2015-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8" i="1" l="1"/>
  <c r="U32" i="1"/>
  <c r="U29" i="1"/>
  <c r="U25" i="1"/>
  <c r="U13" i="1"/>
  <c r="U9" i="1"/>
  <c r="U6" i="1"/>
  <c r="S39" i="1"/>
  <c r="T13" i="1" l="1"/>
  <c r="T36" i="1"/>
  <c r="S29" i="1"/>
  <c r="S25" i="1"/>
  <c r="S16" i="1"/>
  <c r="U16" i="1"/>
  <c r="U36" i="1"/>
  <c r="T25" i="1"/>
  <c r="U43" i="1"/>
  <c r="U20" i="1"/>
  <c r="U5" i="1" s="1"/>
  <c r="U39" i="1"/>
  <c r="S9" i="1"/>
  <c r="S43" i="1"/>
  <c r="S36" i="1"/>
  <c r="T6" i="1"/>
  <c r="T20" i="1"/>
  <c r="T32" i="1"/>
  <c r="T48" i="1"/>
  <c r="R25" i="1"/>
  <c r="R48" i="1"/>
  <c r="R16" i="1"/>
  <c r="R39" i="1"/>
  <c r="R20" i="1"/>
  <c r="R13" i="1"/>
  <c r="R36" i="1"/>
  <c r="R9" i="1"/>
  <c r="R43" i="1"/>
  <c r="S6" i="1"/>
  <c r="S13" i="1"/>
  <c r="T29" i="1"/>
  <c r="S32" i="1"/>
  <c r="T43" i="1"/>
  <c r="S48" i="1"/>
  <c r="T9" i="1"/>
  <c r="T16" i="1"/>
  <c r="S20" i="1"/>
  <c r="T39" i="1"/>
  <c r="R6" i="1"/>
  <c r="R29" i="1"/>
  <c r="R32" i="1"/>
  <c r="U28" i="1" l="1"/>
  <c r="U51" i="1" s="1"/>
  <c r="T5" i="1"/>
  <c r="S28" i="1"/>
  <c r="R5" i="1"/>
  <c r="R28" i="1"/>
  <c r="S5" i="1"/>
  <c r="T28" i="1"/>
  <c r="T51" i="1" l="1"/>
  <c r="P39" i="1"/>
  <c r="R51" i="1"/>
  <c r="S51" i="1"/>
  <c r="Q20" i="1"/>
  <c r="Q25" i="1"/>
  <c r="Q29" i="1"/>
  <c r="Q36" i="1"/>
  <c r="Q43" i="1"/>
  <c r="Q48" i="1"/>
  <c r="P9" i="1"/>
  <c r="P16" i="1"/>
  <c r="P20" i="1"/>
  <c r="P29" i="1"/>
  <c r="P36" i="1"/>
  <c r="P6" i="1"/>
  <c r="P13" i="1"/>
  <c r="Q32" i="1"/>
  <c r="P32" i="1"/>
  <c r="P43" i="1"/>
  <c r="Q6" i="1"/>
  <c r="Q9" i="1"/>
  <c r="Q13" i="1"/>
  <c r="P25" i="1"/>
  <c r="P48" i="1"/>
  <c r="P5" i="1" l="1"/>
  <c r="P28" i="1"/>
  <c r="P51" i="1" l="1"/>
  <c r="O43" i="1" l="1"/>
  <c r="M43" i="1"/>
  <c r="L43" i="1"/>
  <c r="O32" i="1"/>
  <c r="O20" i="1"/>
  <c r="M20" i="1"/>
  <c r="L20" i="1"/>
  <c r="O6" i="1"/>
  <c r="L6" i="1"/>
  <c r="N6" i="1"/>
  <c r="M6" i="1"/>
  <c r="O9" i="1" l="1"/>
  <c r="O29" i="1"/>
  <c r="O13" i="1" l="1"/>
  <c r="O25" i="1" l="1"/>
  <c r="O36" i="1" l="1"/>
  <c r="O39" i="1"/>
  <c r="O16" i="1" l="1"/>
  <c r="O5" i="1" l="1"/>
  <c r="O48" i="1" l="1"/>
  <c r="O28" i="1" s="1"/>
  <c r="O51" i="1" s="1"/>
  <c r="M29" i="1" l="1"/>
  <c r="M13" i="1" l="1"/>
  <c r="M36" i="1" l="1"/>
  <c r="M25" i="1" l="1"/>
  <c r="M48" i="1"/>
  <c r="M9" i="1" l="1"/>
  <c r="M32" i="1" l="1"/>
  <c r="M16" i="1" l="1"/>
  <c r="M5" i="1" s="1"/>
  <c r="M39" i="1" l="1"/>
  <c r="M28" i="1" s="1"/>
  <c r="M51" i="1" s="1"/>
  <c r="H6" i="1" l="1"/>
  <c r="H43" i="1"/>
  <c r="J43" i="1"/>
  <c r="I43" i="1"/>
  <c r="H20" i="1"/>
  <c r="J20" i="1"/>
  <c r="I20" i="1"/>
  <c r="J6" i="1"/>
  <c r="I6" i="1"/>
  <c r="K25" i="1" l="1"/>
  <c r="K48" i="1"/>
  <c r="K9" i="1"/>
  <c r="K20" i="1"/>
  <c r="K43" i="1"/>
  <c r="K36" i="1"/>
  <c r="K16" i="1"/>
  <c r="K39" i="1"/>
  <c r="K6" i="1"/>
  <c r="K13" i="1"/>
  <c r="K29" i="1"/>
  <c r="K32" i="1"/>
  <c r="K5" i="1" l="1"/>
  <c r="K28" i="1"/>
  <c r="K51" i="1" l="1"/>
  <c r="J29" i="1"/>
  <c r="J13" i="1" l="1"/>
  <c r="J36" i="1" l="1"/>
  <c r="J25" i="1" l="1"/>
  <c r="J9" i="1" l="1"/>
  <c r="J48" i="1"/>
  <c r="J32" i="1" l="1"/>
  <c r="J16" i="1" l="1"/>
  <c r="J39" i="1" l="1"/>
  <c r="J5" i="1" l="1"/>
  <c r="J28" i="1" l="1"/>
  <c r="J51" i="1" s="1"/>
  <c r="I29" i="1" l="1"/>
  <c r="I13" i="1" l="1"/>
  <c r="I36" i="1" l="1"/>
  <c r="I25" i="1" l="1"/>
  <c r="I9" i="1" l="1"/>
  <c r="I48" i="1"/>
  <c r="I32" i="1" l="1"/>
  <c r="I16" i="1" l="1"/>
  <c r="I5" i="1" s="1"/>
  <c r="I39" i="1" l="1"/>
  <c r="I28" i="1" s="1"/>
  <c r="I51" i="1" s="1"/>
  <c r="L29" i="1" l="1"/>
  <c r="H29" i="1" l="1"/>
  <c r="L13" i="1" l="1"/>
  <c r="H13" i="1" l="1"/>
  <c r="L36" i="1" l="1"/>
  <c r="H36" i="1" l="1"/>
  <c r="L25" i="1" l="1"/>
  <c r="H25" i="1" l="1"/>
  <c r="L9" i="1"/>
  <c r="L48" i="1"/>
  <c r="H9" i="1" l="1"/>
  <c r="H48" i="1"/>
  <c r="L32" i="1" l="1"/>
  <c r="H32" i="1" l="1"/>
  <c r="H16" i="1" l="1"/>
  <c r="H5" i="1" s="1"/>
  <c r="L16" i="1" l="1"/>
  <c r="L5" i="1" s="1"/>
  <c r="L39" i="1" l="1"/>
  <c r="L28" i="1" s="1"/>
  <c r="L51" i="1" s="1"/>
  <c r="H39" i="1" l="1"/>
  <c r="H28" i="1" s="1"/>
  <c r="H51" i="1" s="1"/>
  <c r="E25" i="1" l="1"/>
  <c r="G48" i="1"/>
  <c r="G6" i="1"/>
  <c r="G29" i="1"/>
  <c r="G16" i="1"/>
  <c r="G39" i="1"/>
  <c r="D43" i="1"/>
  <c r="E36" i="1"/>
  <c r="D16" i="1"/>
  <c r="E48" i="1"/>
  <c r="F6" i="1"/>
  <c r="C29" i="1"/>
  <c r="C36" i="1"/>
  <c r="C32" i="1"/>
  <c r="C43" i="1"/>
  <c r="C48" i="1"/>
  <c r="G25" i="1"/>
  <c r="G36" i="1"/>
  <c r="C13" i="1"/>
  <c r="C39" i="1"/>
  <c r="E9" i="1"/>
  <c r="E16" i="1"/>
  <c r="E20" i="1"/>
  <c r="E39" i="1"/>
  <c r="E43" i="1"/>
  <c r="D9" i="1"/>
  <c r="D25" i="1"/>
  <c r="D39" i="1"/>
  <c r="F13" i="1"/>
  <c r="F36" i="1"/>
  <c r="G9" i="1"/>
  <c r="G20" i="1"/>
  <c r="G32" i="1"/>
  <c r="G43" i="1"/>
  <c r="D36" i="1"/>
  <c r="E6" i="1"/>
  <c r="E29" i="1"/>
  <c r="F16" i="1"/>
  <c r="F25" i="1"/>
  <c r="F32" i="1"/>
  <c r="F39" i="1"/>
  <c r="F48" i="1"/>
  <c r="C16" i="1"/>
  <c r="C20" i="1"/>
  <c r="C6" i="1"/>
  <c r="C25" i="1"/>
  <c r="F29" i="1"/>
  <c r="E13" i="1"/>
  <c r="D6" i="1"/>
  <c r="D13" i="1"/>
  <c r="D29" i="1"/>
  <c r="E32" i="1"/>
  <c r="D20" i="1"/>
  <c r="D32" i="1"/>
  <c r="D48" i="1"/>
  <c r="F9" i="1"/>
  <c r="F20" i="1"/>
  <c r="F43" i="1"/>
  <c r="G13" i="1"/>
  <c r="G28" i="1" l="1"/>
  <c r="E5" i="1"/>
  <c r="G5" i="1"/>
  <c r="C28" i="1"/>
  <c r="E28" i="1"/>
  <c r="F28" i="1"/>
  <c r="D28" i="1"/>
  <c r="F5" i="1"/>
  <c r="D5" i="1"/>
  <c r="G51" i="1" l="1"/>
  <c r="D51" i="1"/>
  <c r="E51" i="1"/>
  <c r="F51" i="1"/>
  <c r="C9" i="1" l="1"/>
  <c r="C5" i="1" l="1"/>
  <c r="C51" i="1" l="1"/>
  <c r="N20" i="1" l="1"/>
  <c r="N43" i="1" l="1"/>
  <c r="N29" i="1" l="1"/>
  <c r="N39" i="1" l="1"/>
  <c r="N16" i="1" l="1"/>
  <c r="N9" i="1" l="1"/>
  <c r="N32" i="1" l="1"/>
  <c r="N48" i="1" l="1"/>
  <c r="N25" i="1" l="1"/>
  <c r="N13" i="1" l="1"/>
  <c r="N5" i="1" s="1"/>
  <c r="N36" i="1" l="1"/>
  <c r="N28" i="1" s="1"/>
  <c r="N51" i="1" s="1"/>
  <c r="Q16" i="1" l="1"/>
  <c r="Q5" i="1" s="1"/>
  <c r="Q39" i="1" l="1"/>
  <c r="Q28" i="1" s="1"/>
  <c r="Q51" i="1" s="1"/>
</calcChain>
</file>

<file path=xl/sharedStrings.xml><?xml version="1.0" encoding="utf-8"?>
<sst xmlns="http://schemas.openxmlformats.org/spreadsheetml/2006/main" count="63" uniqueCount="47">
  <si>
    <t>F1Monetary gold and SDRs</t>
  </si>
  <si>
    <t>F2Currency and deposits</t>
  </si>
  <si>
    <t>F3Debt securities</t>
  </si>
  <si>
    <t>F4Loans</t>
  </si>
  <si>
    <t>F5Equity and investment fund shares</t>
  </si>
  <si>
    <t>F6Insurance, pension and standardized guarantee schemes</t>
  </si>
  <si>
    <t>F7 Financial derivatives and employee stock options</t>
  </si>
  <si>
    <t>F8 Other accounts receivable/payable</t>
  </si>
  <si>
    <t>Financial Liabilities</t>
  </si>
  <si>
    <t>net worth</t>
  </si>
  <si>
    <t>F1 Monetary gold and SDRs</t>
  </si>
  <si>
    <t>F11 Monetary gold</t>
  </si>
  <si>
    <t>F12 SDRs</t>
  </si>
  <si>
    <t>F21 Currency</t>
  </si>
  <si>
    <t>F22 Transferable deposits</t>
  </si>
  <si>
    <t>F29 Other deposits</t>
  </si>
  <si>
    <t>F31 Short-term</t>
  </si>
  <si>
    <t>F32 Long-term</t>
  </si>
  <si>
    <t>F41 Short-term</t>
  </si>
  <si>
    <t>F42 Long-term</t>
  </si>
  <si>
    <t>F61 Non-life insurance technical reserves</t>
  </si>
  <si>
    <t>F62 Life insurance and annuity entitlements</t>
  </si>
  <si>
    <t>F66 Provisions for calls under standarized guarantees</t>
  </si>
  <si>
    <t>F81 Trade credits and advances</t>
  </si>
  <si>
    <t>F89 Other accounts receivable/payable</t>
  </si>
  <si>
    <t xml:space="preserve">Annual Financial Stocks: Instruments </t>
  </si>
  <si>
    <t>F2 Currency and deposits</t>
  </si>
  <si>
    <t>F3 Debt securities</t>
  </si>
  <si>
    <t>F4 Loans</t>
  </si>
  <si>
    <t>F5 Equity and investment fund shares</t>
  </si>
  <si>
    <t>F6 Insurance, pension and standardized guarantee schemes</t>
  </si>
  <si>
    <t>II-2020</t>
  </si>
  <si>
    <t>III-2020</t>
  </si>
  <si>
    <t>Financial Assets</t>
  </si>
  <si>
    <t>I-2020</t>
  </si>
  <si>
    <t>I-2021</t>
  </si>
  <si>
    <t>II-2021</t>
  </si>
  <si>
    <t>III-2021</t>
  </si>
  <si>
    <t>II-2022</t>
  </si>
  <si>
    <t>I-2022</t>
  </si>
  <si>
    <t>IV-2020</t>
  </si>
  <si>
    <t>IV-2021</t>
  </si>
  <si>
    <t>III-2022</t>
  </si>
  <si>
    <t>IV-2022</t>
  </si>
  <si>
    <t>I-2023</t>
  </si>
  <si>
    <t>mil. lei</t>
  </si>
  <si>
    <t>II-2023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</si>
</sst>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-;\-* #,##0.00\ _L_-;_-* &quot;-&quot;??\ _L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8"/>
      <color indexed="8"/>
      <name val="Calibri"/>
      <family val="2"/>
    </font>
    <font>
      <b/>
      <sz val="8"/>
      <color indexed="8"/>
      <name val="Calibri"/>
      <family val="2"/>
    </font>
    <font>
      <sz val="8"/>
      <color rgb="FF4FC54F"/>
      <name val="Calibri"/>
      <family val="2"/>
    </font>
    <font>
      <sz val="8"/>
      <color theme="4" tint="-0.249977111117893"/>
      <name val="Calibri"/>
      <family val="2"/>
    </font>
    <font>
      <sz val="8"/>
      <color rgb="FFFF0000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8"/>
      <color theme="2" tint="-0.749992370372631"/>
      <name val="Calibri"/>
      <family val="2"/>
    </font>
    <font>
      <b/>
      <sz val="10"/>
      <color theme="2" tint="-0.749992370372631"/>
      <name val="Calibri"/>
      <family val="2"/>
    </font>
    <font>
      <b/>
      <sz val="10"/>
      <color theme="3" tint="0.79998168889431442"/>
      <name val="Calibri"/>
      <family val="2"/>
    </font>
    <font>
      <b/>
      <sz val="10"/>
      <color theme="3" tint="0.79998168889431442"/>
      <name val="Calibri"/>
      <family val="2"/>
      <charset val="204"/>
    </font>
    <font>
      <b/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/>
      <bottom style="thin">
        <color theme="3" tint="0.7999816888943144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theme="3" tint="0.79998168889431442"/>
      </bottom>
      <diagonal/>
    </border>
    <border>
      <left style="thin">
        <color auto="1"/>
      </left>
      <right style="thin">
        <color indexed="64"/>
      </right>
      <top style="thin">
        <color theme="3" tint="0.79998168889431442"/>
      </top>
      <bottom/>
      <diagonal/>
    </border>
    <border>
      <left style="thin">
        <color auto="1"/>
      </left>
      <right/>
      <top style="thin">
        <color theme="3" tint="0.79998168889431442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2" fontId="5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wrapText="1"/>
    </xf>
    <xf numFmtId="0" fontId="8" fillId="0" borderId="7" xfId="0" applyFont="1" applyBorder="1" applyAlignment="1">
      <alignment horizontal="left" vertical="top"/>
    </xf>
    <xf numFmtId="164" fontId="8" fillId="0" borderId="8" xfId="0" applyNumberFormat="1" applyFont="1" applyBorder="1" applyAlignment="1">
      <alignment horizontal="right" vertical="center"/>
    </xf>
    <xf numFmtId="0" fontId="11" fillId="2" borderId="5" xfId="0" applyFont="1" applyFill="1" applyBorder="1" applyAlignment="1">
      <alignment horizontal="left" vertical="center" wrapText="1"/>
    </xf>
    <xf numFmtId="164" fontId="11" fillId="2" borderId="4" xfId="1" applyFont="1" applyFill="1" applyBorder="1" applyAlignment="1">
      <alignment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2" fillId="3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  <xf numFmtId="164" fontId="8" fillId="0" borderId="2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left" vertical="top" indent="2"/>
    </xf>
    <xf numFmtId="164" fontId="10" fillId="0" borderId="6" xfId="0" applyNumberFormat="1" applyFont="1" applyBorder="1" applyAlignment="1" applyProtection="1">
      <alignment horizontal="right" vertical="center"/>
      <protection locked="0"/>
    </xf>
    <xf numFmtId="0" fontId="10" fillId="0" borderId="11" xfId="0" applyFont="1" applyBorder="1" applyAlignment="1">
      <alignment horizontal="left" vertical="top" indent="2"/>
    </xf>
    <xf numFmtId="164" fontId="10" fillId="0" borderId="9" xfId="0" applyNumberFormat="1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>
      <alignment horizontal="left" vertical="top"/>
    </xf>
    <xf numFmtId="164" fontId="8" fillId="0" borderId="12" xfId="0" applyNumberFormat="1" applyFont="1" applyBorder="1" applyAlignment="1">
      <alignment horizontal="right" vertical="center"/>
    </xf>
    <xf numFmtId="0" fontId="10" fillId="0" borderId="14" xfId="0" applyFont="1" applyBorder="1" applyAlignment="1">
      <alignment horizontal="left" vertical="top" indent="2"/>
    </xf>
    <xf numFmtId="164" fontId="10" fillId="0" borderId="3" xfId="0" applyNumberFormat="1" applyFont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right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theme="3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outlinePr summaryBelow="0" summaryRight="0"/>
    <pageSetUpPr fitToPage="1"/>
  </sheetPr>
  <dimension ref="B1:V55"/>
  <sheetViews>
    <sheetView showGridLines="0" tabSelected="1" zoomScaleNormal="10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19" sqref="F19"/>
    </sheetView>
  </sheetViews>
  <sheetFormatPr defaultRowHeight="11.25" x14ac:dyDescent="0.25"/>
  <cols>
    <col min="1" max="1" width="5.7109375" style="1" customWidth="1"/>
    <col min="2" max="2" width="50.42578125" style="1" customWidth="1"/>
    <col min="3" max="16" width="15.5703125" style="1" customWidth="1"/>
    <col min="17" max="17" width="15.42578125" style="1" customWidth="1"/>
    <col min="18" max="21" width="15.5703125" style="1" customWidth="1"/>
    <col min="22" max="16384" width="9.140625" style="1"/>
  </cols>
  <sheetData>
    <row r="1" spans="2:22" ht="3.75" customHeight="1" x14ac:dyDescent="0.25"/>
    <row r="2" spans="2:22" ht="28.5" customHeight="1" x14ac:dyDescent="0.3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1"/>
      <c r="U2" s="31" t="s">
        <v>45</v>
      </c>
    </row>
    <row r="3" spans="2:22" s="4" customFormat="1" ht="21" customHeight="1" x14ac:dyDescent="0.25">
      <c r="B3" s="34" t="s">
        <v>25</v>
      </c>
      <c r="C3" s="39">
        <v>2015</v>
      </c>
      <c r="D3" s="39">
        <v>2016</v>
      </c>
      <c r="E3" s="39">
        <v>2017</v>
      </c>
      <c r="F3" s="39">
        <v>2018</v>
      </c>
      <c r="G3" s="39">
        <v>2019</v>
      </c>
      <c r="H3" s="36">
        <v>2020</v>
      </c>
      <c r="I3" s="37"/>
      <c r="J3" s="37"/>
      <c r="K3" s="38"/>
      <c r="L3" s="36">
        <v>2021</v>
      </c>
      <c r="M3" s="37"/>
      <c r="N3" s="37"/>
      <c r="O3" s="38"/>
      <c r="P3" s="32">
        <v>2022</v>
      </c>
      <c r="Q3" s="33"/>
      <c r="R3" s="33"/>
      <c r="S3" s="33"/>
      <c r="T3" s="32">
        <v>2023</v>
      </c>
      <c r="U3" s="33"/>
    </row>
    <row r="4" spans="2:22" s="4" customFormat="1" ht="21" customHeight="1" x14ac:dyDescent="0.25">
      <c r="B4" s="35"/>
      <c r="C4" s="40"/>
      <c r="D4" s="40"/>
      <c r="E4" s="40"/>
      <c r="F4" s="40"/>
      <c r="G4" s="40"/>
      <c r="H4" s="20" t="s">
        <v>34</v>
      </c>
      <c r="I4" s="20" t="s">
        <v>31</v>
      </c>
      <c r="J4" s="20" t="s">
        <v>32</v>
      </c>
      <c r="K4" s="20" t="s">
        <v>40</v>
      </c>
      <c r="L4" s="20" t="s">
        <v>35</v>
      </c>
      <c r="M4" s="20" t="s">
        <v>36</v>
      </c>
      <c r="N4" s="20" t="s">
        <v>37</v>
      </c>
      <c r="O4" s="20" t="s">
        <v>41</v>
      </c>
      <c r="P4" s="20" t="s">
        <v>39</v>
      </c>
      <c r="Q4" s="20" t="s">
        <v>38</v>
      </c>
      <c r="R4" s="20" t="s">
        <v>42</v>
      </c>
      <c r="S4" s="20" t="s">
        <v>43</v>
      </c>
      <c r="T4" s="20" t="s">
        <v>44</v>
      </c>
      <c r="U4" s="20" t="s">
        <v>46</v>
      </c>
    </row>
    <row r="5" spans="2:22" s="5" customFormat="1" ht="12.75" x14ac:dyDescent="0.25">
      <c r="B5" s="16" t="s">
        <v>33</v>
      </c>
      <c r="C5" s="17">
        <f>C6+C9+C13+C16+C19+C20+C24+C25</f>
        <v>427867.75946791918</v>
      </c>
      <c r="D5" s="17">
        <f>D6+D9+D13+D16+D19+D20+D24+D25</f>
        <v>466414.74584200984</v>
      </c>
      <c r="E5" s="17">
        <f t="shared" ref="E5:J5" si="0">E6+E9+E13+E16+E19+E20+E24+E25</f>
        <v>484035.52450125635</v>
      </c>
      <c r="F5" s="17">
        <f t="shared" si="0"/>
        <v>504830.00908164651</v>
      </c>
      <c r="G5" s="17">
        <f t="shared" si="0"/>
        <v>524384.31579080096</v>
      </c>
      <c r="H5" s="17">
        <f>H6+H9+H13+H16+H19+H20+H24+H25</f>
        <v>543841.58255929488</v>
      </c>
      <c r="I5" s="17">
        <f t="shared" si="0"/>
        <v>551517.42366039602</v>
      </c>
      <c r="J5" s="17">
        <f t="shared" si="0"/>
        <v>562591.49949872063</v>
      </c>
      <c r="K5" s="17">
        <f t="shared" ref="K5:N5" si="1">K6+K9+K13+K16+K19+K20+K24+K25</f>
        <v>585537.48778484983</v>
      </c>
      <c r="L5" s="17">
        <f t="shared" si="1"/>
        <v>607273.56664444774</v>
      </c>
      <c r="M5" s="17">
        <f t="shared" si="1"/>
        <v>626730.86327550828</v>
      </c>
      <c r="N5" s="17">
        <f t="shared" si="1"/>
        <v>639160.83953252889</v>
      </c>
      <c r="O5" s="17">
        <f t="shared" ref="O5:Q5" si="2">O6+O9+O13+O16+O19+O20+O24+O25</f>
        <v>656457.36086395057</v>
      </c>
      <c r="P5" s="17">
        <f t="shared" si="2"/>
        <v>664135.75754946074</v>
      </c>
      <c r="Q5" s="17">
        <f t="shared" si="2"/>
        <v>684898.42876702733</v>
      </c>
      <c r="R5" s="17">
        <f t="shared" ref="R5:T5" si="3">R6+R9+R13+R16+R19+R20+R24+R25</f>
        <v>721972.8247899299</v>
      </c>
      <c r="S5" s="17">
        <f t="shared" si="3"/>
        <v>692959.70514658373</v>
      </c>
      <c r="T5" s="17">
        <f t="shared" si="3"/>
        <v>709901.55265869689</v>
      </c>
      <c r="U5" s="17">
        <f t="shared" ref="U5" si="4">U6+U9+U13+U16+U19+U20+U24+U25</f>
        <v>737731.99660318019</v>
      </c>
      <c r="V5" s="41"/>
    </row>
    <row r="6" spans="2:22" s="18" customFormat="1" ht="12.75" x14ac:dyDescent="0.25">
      <c r="B6" s="21" t="s">
        <v>10</v>
      </c>
      <c r="C6" s="22">
        <f>+C7+C8</f>
        <v>397.75458208000003</v>
      </c>
      <c r="D6" s="22">
        <f>+D7+D8</f>
        <v>60.295250959999997</v>
      </c>
      <c r="E6" s="22">
        <f t="shared" ref="E6:J6" si="5">+E7+E8</f>
        <v>57.891199999999998</v>
      </c>
      <c r="F6" s="22">
        <f t="shared" si="5"/>
        <v>53.509229230000003</v>
      </c>
      <c r="G6" s="22">
        <f t="shared" si="5"/>
        <v>71.711012670000002</v>
      </c>
      <c r="H6" s="22">
        <f t="shared" si="5"/>
        <v>235.02498289000002</v>
      </c>
      <c r="I6" s="22">
        <f t="shared" si="5"/>
        <v>75.323815910000008</v>
      </c>
      <c r="J6" s="22">
        <f t="shared" si="5"/>
        <v>241.12112368000001</v>
      </c>
      <c r="K6" s="22">
        <f t="shared" ref="K6:N6" si="6">+K7+K8</f>
        <v>99.817450239999985</v>
      </c>
      <c r="L6" s="22">
        <f t="shared" si="6"/>
        <v>114.28820734999999</v>
      </c>
      <c r="M6" s="22">
        <f t="shared" si="6"/>
        <v>243.23476496000001</v>
      </c>
      <c r="N6" s="22">
        <f t="shared" si="6"/>
        <v>4257.17736582</v>
      </c>
      <c r="O6" s="22">
        <f t="shared" ref="O6:Q6" si="7">+O7+O8</f>
        <v>209.07428184</v>
      </c>
      <c r="P6" s="22">
        <f t="shared" si="7"/>
        <v>159.89067815999999</v>
      </c>
      <c r="Q6" s="22">
        <f t="shared" si="7"/>
        <v>99.642072430000013</v>
      </c>
      <c r="R6" s="22">
        <f t="shared" ref="R6:T6" si="8">+R7+R8</f>
        <v>200.98430669999999</v>
      </c>
      <c r="S6" s="22">
        <f t="shared" si="8"/>
        <v>101.35276823999999</v>
      </c>
      <c r="T6" s="22">
        <f t="shared" si="8"/>
        <v>110.37812058</v>
      </c>
      <c r="U6" s="22">
        <f t="shared" ref="U6" si="9">+U7+U8</f>
        <v>104.64698428</v>
      </c>
      <c r="V6" s="41"/>
    </row>
    <row r="7" spans="2:22" s="6" customFormat="1" ht="11.25" customHeight="1" x14ac:dyDescent="0.25">
      <c r="B7" s="23" t="s">
        <v>11</v>
      </c>
      <c r="C7" s="24">
        <v>50.031758979999999</v>
      </c>
      <c r="D7" s="24">
        <v>54.615891679999997</v>
      </c>
      <c r="E7" s="24">
        <v>52.642299999999999</v>
      </c>
      <c r="F7" s="24">
        <v>51.53305091</v>
      </c>
      <c r="G7" s="24">
        <v>61.960962739999999</v>
      </c>
      <c r="H7" s="24">
        <v>70.213153309999996</v>
      </c>
      <c r="I7" s="24">
        <v>72.353705650000009</v>
      </c>
      <c r="J7" s="24">
        <v>74.805989280000006</v>
      </c>
      <c r="K7" s="24">
        <v>76.886271099999988</v>
      </c>
      <c r="L7" s="24">
        <v>73.994257319999988</v>
      </c>
      <c r="M7" s="24">
        <v>76.015343560000005</v>
      </c>
      <c r="N7" s="24">
        <v>73.235968200000002</v>
      </c>
      <c r="O7" s="24">
        <v>75.976156610000004</v>
      </c>
      <c r="P7" s="24">
        <v>83.45598751</v>
      </c>
      <c r="Q7" s="24">
        <v>83.266102010000012</v>
      </c>
      <c r="R7" s="24">
        <v>75.409984390000005</v>
      </c>
      <c r="S7" s="24">
        <v>82.312308069999986</v>
      </c>
      <c r="T7" s="24">
        <v>86.240352060000006</v>
      </c>
      <c r="U7" s="24">
        <v>83.199196549999996</v>
      </c>
      <c r="V7" s="41"/>
    </row>
    <row r="8" spans="2:22" s="6" customFormat="1" ht="11.25" customHeight="1" x14ac:dyDescent="0.25">
      <c r="B8" s="23" t="s">
        <v>12</v>
      </c>
      <c r="C8" s="24">
        <v>347.72282310000003</v>
      </c>
      <c r="D8" s="24">
        <v>5.6793592799999999</v>
      </c>
      <c r="E8" s="24">
        <v>5.2488999999999999</v>
      </c>
      <c r="F8" s="24">
        <v>1.97617832</v>
      </c>
      <c r="G8" s="24">
        <v>9.7500499299999994</v>
      </c>
      <c r="H8" s="24">
        <v>164.81182958000002</v>
      </c>
      <c r="I8" s="24">
        <v>2.9701102599999998</v>
      </c>
      <c r="J8" s="24">
        <v>166.31513440000001</v>
      </c>
      <c r="K8" s="24">
        <v>22.931179140000001</v>
      </c>
      <c r="L8" s="24">
        <v>40.293950029999998</v>
      </c>
      <c r="M8" s="24">
        <v>167.21942140000002</v>
      </c>
      <c r="N8" s="24">
        <v>4183.9413976200003</v>
      </c>
      <c r="O8" s="24">
        <v>133.09812522999999</v>
      </c>
      <c r="P8" s="24">
        <v>76.434690650000007</v>
      </c>
      <c r="Q8" s="24">
        <v>16.375970420000002</v>
      </c>
      <c r="R8" s="24">
        <v>125.57432231</v>
      </c>
      <c r="S8" s="24">
        <v>19.040460170000003</v>
      </c>
      <c r="T8" s="24">
        <v>24.137768519999998</v>
      </c>
      <c r="U8" s="24">
        <v>21.447787730000002</v>
      </c>
      <c r="V8" s="41"/>
    </row>
    <row r="9" spans="2:22" s="19" customFormat="1" ht="12.75" x14ac:dyDescent="0.25">
      <c r="B9" s="27" t="s">
        <v>26</v>
      </c>
      <c r="C9" s="28">
        <f>SUM(C10:C12)</f>
        <v>146767.9641936936</v>
      </c>
      <c r="D9" s="28">
        <f>+D10+D11+D12</f>
        <v>154707.58176299662</v>
      </c>
      <c r="E9" s="28">
        <f t="shared" ref="E9:J9" si="10">+E10+E11+E12</f>
        <v>159711.02828591</v>
      </c>
      <c r="F9" s="28">
        <f t="shared" si="10"/>
        <v>161975.43960848002</v>
      </c>
      <c r="G9" s="28">
        <f t="shared" si="10"/>
        <v>163382.06647260999</v>
      </c>
      <c r="H9" s="28">
        <f t="shared" si="10"/>
        <v>170319.82525757002</v>
      </c>
      <c r="I9" s="28">
        <f t="shared" si="10"/>
        <v>177149.32132450002</v>
      </c>
      <c r="J9" s="28">
        <f t="shared" si="10"/>
        <v>180803.39879634001</v>
      </c>
      <c r="K9" s="28">
        <f t="shared" ref="K9:N9" si="11">+K10+K11+K12</f>
        <v>192137.94657447003</v>
      </c>
      <c r="L9" s="28">
        <f t="shared" si="11"/>
        <v>194290.18543365001</v>
      </c>
      <c r="M9" s="28">
        <f t="shared" si="11"/>
        <v>201348.88576410996</v>
      </c>
      <c r="N9" s="28">
        <f t="shared" si="11"/>
        <v>206026.24642779</v>
      </c>
      <c r="O9" s="28">
        <f t="shared" ref="O9:Q9" si="12">+O10+O11+O12</f>
        <v>219520.59453839</v>
      </c>
      <c r="P9" s="28">
        <f t="shared" si="12"/>
        <v>205742.65384012001</v>
      </c>
      <c r="Q9" s="28">
        <f t="shared" si="12"/>
        <v>206554.66372434003</v>
      </c>
      <c r="R9" s="28">
        <f t="shared" ref="R9:T9" si="13">+R10+R11+R12</f>
        <v>229100.05982160999</v>
      </c>
      <c r="S9" s="28">
        <f t="shared" si="13"/>
        <v>221555.73279747</v>
      </c>
      <c r="T9" s="28">
        <f t="shared" si="13"/>
        <v>219518.14660943003</v>
      </c>
      <c r="U9" s="28">
        <f t="shared" ref="U9" si="14">+U10+U11+U12</f>
        <v>227653.49273146529</v>
      </c>
      <c r="V9" s="41"/>
    </row>
    <row r="10" spans="2:22" s="6" customFormat="1" ht="11.25" customHeight="1" x14ac:dyDescent="0.25">
      <c r="B10" s="23" t="s">
        <v>13</v>
      </c>
      <c r="C10" s="24">
        <v>18570.182721840498</v>
      </c>
      <c r="D10" s="24">
        <v>20943.724447280001</v>
      </c>
      <c r="E10" s="24">
        <v>23173.815037620003</v>
      </c>
      <c r="F10" s="24">
        <v>26188.913561240002</v>
      </c>
      <c r="G10" s="24">
        <v>28205.468729550001</v>
      </c>
      <c r="H10" s="24">
        <v>28956.643068300004</v>
      </c>
      <c r="I10" s="24">
        <v>31616.141804330007</v>
      </c>
      <c r="J10" s="24">
        <v>32511.930961350008</v>
      </c>
      <c r="K10" s="24">
        <v>36665.214136730006</v>
      </c>
      <c r="L10" s="24">
        <v>36766.716311099997</v>
      </c>
      <c r="M10" s="24">
        <v>39438.23860294999</v>
      </c>
      <c r="N10" s="24">
        <v>39341.535539010001</v>
      </c>
      <c r="O10" s="24">
        <v>38348.732677469998</v>
      </c>
      <c r="P10" s="24">
        <v>39989.854229789998</v>
      </c>
      <c r="Q10" s="24">
        <v>39311.350919370001</v>
      </c>
      <c r="R10" s="24">
        <v>39095.503701870002</v>
      </c>
      <c r="S10" s="24">
        <v>45802.114618919994</v>
      </c>
      <c r="T10" s="24">
        <v>46042.811629720003</v>
      </c>
      <c r="U10" s="24">
        <v>46508.377929210001</v>
      </c>
      <c r="V10" s="41"/>
    </row>
    <row r="11" spans="2:22" s="6" customFormat="1" ht="11.25" customHeight="1" x14ac:dyDescent="0.25">
      <c r="B11" s="23" t="s">
        <v>14</v>
      </c>
      <c r="C11" s="24">
        <v>38081.286832270001</v>
      </c>
      <c r="D11" s="24">
        <v>44746.063472117901</v>
      </c>
      <c r="E11" s="24">
        <v>56576.194859999996</v>
      </c>
      <c r="F11" s="24">
        <v>63218.368712880001</v>
      </c>
      <c r="G11" s="24">
        <v>66703.442931889993</v>
      </c>
      <c r="H11" s="24">
        <v>77250.607326170008</v>
      </c>
      <c r="I11" s="24">
        <v>82789.722258530004</v>
      </c>
      <c r="J11" s="24">
        <v>89444.304575840011</v>
      </c>
      <c r="K11" s="24">
        <v>84741.022371760002</v>
      </c>
      <c r="L11" s="24">
        <v>96983.380565950007</v>
      </c>
      <c r="M11" s="24">
        <v>101681.82470806999</v>
      </c>
      <c r="N11" s="24">
        <v>107870.755213</v>
      </c>
      <c r="O11" s="24">
        <v>101933.46444241</v>
      </c>
      <c r="P11" s="24">
        <v>105459.96314997</v>
      </c>
      <c r="Q11" s="24">
        <v>109817.62202998</v>
      </c>
      <c r="R11" s="24">
        <v>125445.88921189</v>
      </c>
      <c r="S11" s="24">
        <v>100851.208434</v>
      </c>
      <c r="T11" s="24">
        <v>107556.61297063</v>
      </c>
      <c r="U11" s="24">
        <v>113855.76150956999</v>
      </c>
      <c r="V11" s="41"/>
    </row>
    <row r="12" spans="2:22" s="6" customFormat="1" ht="11.25" customHeight="1" x14ac:dyDescent="0.25">
      <c r="B12" s="25" t="s">
        <v>15</v>
      </c>
      <c r="C12" s="26">
        <v>90116.494639583092</v>
      </c>
      <c r="D12" s="26">
        <v>89017.793843598716</v>
      </c>
      <c r="E12" s="26">
        <v>79961.018388290002</v>
      </c>
      <c r="F12" s="26">
        <v>72568.157334360003</v>
      </c>
      <c r="G12" s="26">
        <v>68473.154811169996</v>
      </c>
      <c r="H12" s="26">
        <v>64112.574863100002</v>
      </c>
      <c r="I12" s="26">
        <v>62743.457261639996</v>
      </c>
      <c r="J12" s="26">
        <v>58847.163259149995</v>
      </c>
      <c r="K12" s="26">
        <v>70731.710065980005</v>
      </c>
      <c r="L12" s="26">
        <v>60540.0885566</v>
      </c>
      <c r="M12" s="26">
        <v>60228.822453090004</v>
      </c>
      <c r="N12" s="26">
        <v>58813.955675779995</v>
      </c>
      <c r="O12" s="26">
        <v>79238.397418509994</v>
      </c>
      <c r="P12" s="26">
        <v>60292.836460359998</v>
      </c>
      <c r="Q12" s="26">
        <v>57425.690774989998</v>
      </c>
      <c r="R12" s="26">
        <v>64558.666907849998</v>
      </c>
      <c r="S12" s="26">
        <v>74902.409744549994</v>
      </c>
      <c r="T12" s="26">
        <v>65918.722009080026</v>
      </c>
      <c r="U12" s="26">
        <v>67289.353292685293</v>
      </c>
      <c r="V12" s="41"/>
    </row>
    <row r="13" spans="2:22" s="19" customFormat="1" ht="12.75" x14ac:dyDescent="0.25">
      <c r="B13" s="27" t="s">
        <v>27</v>
      </c>
      <c r="C13" s="28">
        <f>+C14+C15</f>
        <v>27225.906311269999</v>
      </c>
      <c r="D13" s="28">
        <f>+D14+D15</f>
        <v>51484.68033784</v>
      </c>
      <c r="E13" s="28">
        <f t="shared" ref="E13:J13" si="15">+E14+E15</f>
        <v>54893.534008159993</v>
      </c>
      <c r="F13" s="28">
        <f t="shared" si="15"/>
        <v>56584.888128669991</v>
      </c>
      <c r="G13" s="28">
        <f t="shared" si="15"/>
        <v>58524.270417470005</v>
      </c>
      <c r="H13" s="28">
        <f t="shared" si="15"/>
        <v>59153.062750849989</v>
      </c>
      <c r="I13" s="28">
        <f t="shared" si="15"/>
        <v>61922.639632840001</v>
      </c>
      <c r="J13" s="28">
        <f t="shared" si="15"/>
        <v>64853.293396929992</v>
      </c>
      <c r="K13" s="28">
        <f t="shared" ref="K13:N13" si="16">+K14+K15</f>
        <v>69168.335336370001</v>
      </c>
      <c r="L13" s="28">
        <f t="shared" si="16"/>
        <v>72753.309906359995</v>
      </c>
      <c r="M13" s="28">
        <f t="shared" si="16"/>
        <v>74415.565022440001</v>
      </c>
      <c r="N13" s="28">
        <f t="shared" si="16"/>
        <v>69462.325249799993</v>
      </c>
      <c r="O13" s="28">
        <f t="shared" ref="O13:Q13" si="17">+O14+O15</f>
        <v>70188.463991600001</v>
      </c>
      <c r="P13" s="28">
        <f t="shared" si="17"/>
        <v>67964.207408139991</v>
      </c>
      <c r="Q13" s="28">
        <f t="shared" si="17"/>
        <v>73451.205222780016</v>
      </c>
      <c r="R13" s="28">
        <f t="shared" ref="R13:T13" si="18">+R14+R15</f>
        <v>74833.68072212</v>
      </c>
      <c r="S13" s="28">
        <f t="shared" si="18"/>
        <v>93393.564955269991</v>
      </c>
      <c r="T13" s="28">
        <f t="shared" si="18"/>
        <v>107295.44243223002</v>
      </c>
      <c r="U13" s="28">
        <f t="shared" ref="U13" si="19">+U14+U15</f>
        <v>115346.45331874001</v>
      </c>
      <c r="V13" s="41"/>
    </row>
    <row r="14" spans="2:22" s="6" customFormat="1" ht="11.25" customHeight="1" x14ac:dyDescent="0.25">
      <c r="B14" s="23" t="s">
        <v>16</v>
      </c>
      <c r="C14" s="24">
        <v>7640.505603290163</v>
      </c>
      <c r="D14" s="24">
        <v>13916.257084389261</v>
      </c>
      <c r="E14" s="24">
        <v>17716.749973195365</v>
      </c>
      <c r="F14" s="24">
        <v>14920.432448197122</v>
      </c>
      <c r="G14" s="24">
        <v>14531.630467474655</v>
      </c>
      <c r="H14" s="24">
        <v>13297.530523137208</v>
      </c>
      <c r="I14" s="24">
        <v>17845.419008800538</v>
      </c>
      <c r="J14" s="24">
        <v>19541.737095256256</v>
      </c>
      <c r="K14" s="24">
        <v>21802.741255918118</v>
      </c>
      <c r="L14" s="24">
        <v>23085.360797475842</v>
      </c>
      <c r="M14" s="24">
        <v>24653.872055979416</v>
      </c>
      <c r="N14" s="24">
        <v>21871.244124464749</v>
      </c>
      <c r="O14" s="24">
        <v>23255.545676172009</v>
      </c>
      <c r="P14" s="24">
        <v>19773.535751475174</v>
      </c>
      <c r="Q14" s="24">
        <v>20259.664947989684</v>
      </c>
      <c r="R14" s="24">
        <v>20459.671582828934</v>
      </c>
      <c r="S14" s="24">
        <v>27857.022619833679</v>
      </c>
      <c r="T14" s="24">
        <v>33256.088546237828</v>
      </c>
      <c r="U14" s="24">
        <v>35403.1922779534</v>
      </c>
      <c r="V14" s="41"/>
    </row>
    <row r="15" spans="2:22" s="6" customFormat="1" ht="11.25" customHeight="1" x14ac:dyDescent="0.25">
      <c r="B15" s="25" t="s">
        <v>17</v>
      </c>
      <c r="C15" s="26">
        <v>19585.400707979836</v>
      </c>
      <c r="D15" s="26">
        <v>37568.423253450739</v>
      </c>
      <c r="E15" s="26">
        <v>37176.784034964629</v>
      </c>
      <c r="F15" s="26">
        <v>41664.455680472871</v>
      </c>
      <c r="G15" s="26">
        <v>43992.639949995348</v>
      </c>
      <c r="H15" s="26">
        <v>45855.532227712785</v>
      </c>
      <c r="I15" s="26">
        <v>44077.220624039466</v>
      </c>
      <c r="J15" s="26">
        <v>45311.556301673736</v>
      </c>
      <c r="K15" s="26">
        <v>47365.594080451883</v>
      </c>
      <c r="L15" s="26">
        <v>49667.949108884153</v>
      </c>
      <c r="M15" s="26">
        <v>49761.692966460585</v>
      </c>
      <c r="N15" s="26">
        <v>47591.081125335237</v>
      </c>
      <c r="O15" s="26">
        <v>46932.918315427989</v>
      </c>
      <c r="P15" s="26">
        <v>48190.671656664817</v>
      </c>
      <c r="Q15" s="26">
        <v>53191.540274790328</v>
      </c>
      <c r="R15" s="26">
        <v>54374.009139291062</v>
      </c>
      <c r="S15" s="26">
        <v>65536.542335436316</v>
      </c>
      <c r="T15" s="26">
        <v>74039.353885992183</v>
      </c>
      <c r="U15" s="26">
        <v>79943.261040786601</v>
      </c>
      <c r="V15" s="41"/>
    </row>
    <row r="16" spans="2:22" s="19" customFormat="1" ht="12.75" x14ac:dyDescent="0.25">
      <c r="B16" s="27" t="s">
        <v>28</v>
      </c>
      <c r="C16" s="28">
        <f>+C17+C18</f>
        <v>67588.277601109803</v>
      </c>
      <c r="D16" s="28">
        <f>+D17+D18</f>
        <v>65262.974688636903</v>
      </c>
      <c r="E16" s="28">
        <f t="shared" ref="E16:J16" si="20">+E17+E18</f>
        <v>63759.356943930004</v>
      </c>
      <c r="F16" s="28">
        <f t="shared" si="20"/>
        <v>66693.402391980009</v>
      </c>
      <c r="G16" s="28">
        <f t="shared" si="20"/>
        <v>74352.644223419993</v>
      </c>
      <c r="H16" s="28">
        <f t="shared" si="20"/>
        <v>77088.668318880009</v>
      </c>
      <c r="I16" s="28">
        <f t="shared" si="20"/>
        <v>75952.347995329998</v>
      </c>
      <c r="J16" s="28">
        <f t="shared" si="20"/>
        <v>78524.042827070007</v>
      </c>
      <c r="K16" s="28">
        <f t="shared" ref="K16:N16" si="21">+K17+K18</f>
        <v>81055.734286239996</v>
      </c>
      <c r="L16" s="28">
        <f t="shared" si="21"/>
        <v>83028.494278140017</v>
      </c>
      <c r="M16" s="28">
        <f t="shared" si="21"/>
        <v>86937.160041430005</v>
      </c>
      <c r="N16" s="28">
        <f t="shared" si="21"/>
        <v>91330.465911170002</v>
      </c>
      <c r="O16" s="28">
        <f t="shared" ref="O16:Q16" si="22">+O17+O18</f>
        <v>95226.558952389998</v>
      </c>
      <c r="P16" s="28">
        <f t="shared" si="22"/>
        <v>102221.67467836</v>
      </c>
      <c r="Q16" s="28">
        <f t="shared" si="22"/>
        <v>105612.11231429002</v>
      </c>
      <c r="R16" s="28">
        <f t="shared" ref="R16:T16" si="23">+R17+R18</f>
        <v>108326.39331628001</v>
      </c>
      <c r="S16" s="28">
        <f t="shared" si="23"/>
        <v>109076.43827511001</v>
      </c>
      <c r="T16" s="28">
        <f t="shared" si="23"/>
        <v>109099.18999363334</v>
      </c>
      <c r="U16" s="28">
        <f t="shared" ref="U16" si="24">+U17+U18</f>
        <v>112795.01590400169</v>
      </c>
      <c r="V16" s="41"/>
    </row>
    <row r="17" spans="2:22" s="6" customFormat="1" ht="11.25" customHeight="1" x14ac:dyDescent="0.25">
      <c r="B17" s="23" t="s">
        <v>18</v>
      </c>
      <c r="C17" s="24">
        <v>21835.363345975697</v>
      </c>
      <c r="D17" s="24">
        <v>9211.4775402984942</v>
      </c>
      <c r="E17" s="24">
        <v>9786.1879858865104</v>
      </c>
      <c r="F17" s="24">
        <v>10828.744901254164</v>
      </c>
      <c r="G17" s="24">
        <v>14815.295320264637</v>
      </c>
      <c r="H17" s="24">
        <v>15999.159260704993</v>
      </c>
      <c r="I17" s="24">
        <v>15609.426819875456</v>
      </c>
      <c r="J17" s="24">
        <v>16310.578886710717</v>
      </c>
      <c r="K17" s="24">
        <v>16163.886564143555</v>
      </c>
      <c r="L17" s="24">
        <v>16519.294585446194</v>
      </c>
      <c r="M17" s="24">
        <v>17010.495902203864</v>
      </c>
      <c r="N17" s="24">
        <v>17634.941433605309</v>
      </c>
      <c r="O17" s="24">
        <v>18703.639496305899</v>
      </c>
      <c r="P17" s="24">
        <v>24169.792094716475</v>
      </c>
      <c r="Q17" s="24">
        <v>24808.806964776013</v>
      </c>
      <c r="R17" s="24">
        <v>26008.78862508147</v>
      </c>
      <c r="S17" s="24">
        <v>24834.833771920745</v>
      </c>
      <c r="T17" s="24">
        <v>26289.331215706025</v>
      </c>
      <c r="U17" s="24">
        <v>27757.475909483976</v>
      </c>
      <c r="V17" s="41"/>
    </row>
    <row r="18" spans="2:22" s="6" customFormat="1" ht="11.25" customHeight="1" x14ac:dyDescent="0.25">
      <c r="B18" s="25" t="s">
        <v>19</v>
      </c>
      <c r="C18" s="26">
        <v>45752.914255134106</v>
      </c>
      <c r="D18" s="26">
        <v>56051.497148338407</v>
      </c>
      <c r="E18" s="26">
        <v>53973.16895804349</v>
      </c>
      <c r="F18" s="26">
        <v>55864.657490725847</v>
      </c>
      <c r="G18" s="26">
        <v>59537.348903155362</v>
      </c>
      <c r="H18" s="26">
        <v>61089.509058175012</v>
      </c>
      <c r="I18" s="26">
        <v>60342.921175454547</v>
      </c>
      <c r="J18" s="26">
        <v>62213.463940359288</v>
      </c>
      <c r="K18" s="26">
        <v>64891.847722096441</v>
      </c>
      <c r="L18" s="26">
        <v>66509.199692693815</v>
      </c>
      <c r="M18" s="26">
        <v>69926.664139226137</v>
      </c>
      <c r="N18" s="26">
        <v>73695.524477564686</v>
      </c>
      <c r="O18" s="26">
        <v>76522.919456084099</v>
      </c>
      <c r="P18" s="26">
        <v>78051.882583643528</v>
      </c>
      <c r="Q18" s="26">
        <v>80803.305349514005</v>
      </c>
      <c r="R18" s="26">
        <v>82317.604691198547</v>
      </c>
      <c r="S18" s="26">
        <v>84241.604503189257</v>
      </c>
      <c r="T18" s="26">
        <v>82809.858777927308</v>
      </c>
      <c r="U18" s="26">
        <v>85037.53999451772</v>
      </c>
      <c r="V18" s="41"/>
    </row>
    <row r="19" spans="2:22" s="19" customFormat="1" ht="12.75" x14ac:dyDescent="0.25">
      <c r="B19" s="14" t="s">
        <v>29</v>
      </c>
      <c r="C19" s="15">
        <v>130333.03376748924</v>
      </c>
      <c r="D19" s="15">
        <v>138761.67409366361</v>
      </c>
      <c r="E19" s="15">
        <v>148869.15257011319</v>
      </c>
      <c r="F19" s="15">
        <v>160909.7787084062</v>
      </c>
      <c r="G19" s="15">
        <v>170217.56424236172</v>
      </c>
      <c r="H19" s="15">
        <v>178413.12411843392</v>
      </c>
      <c r="I19" s="15">
        <v>177845.15999109895</v>
      </c>
      <c r="J19" s="15">
        <v>179282.41914252413</v>
      </c>
      <c r="K19" s="15">
        <v>185253.92774306197</v>
      </c>
      <c r="L19" s="15">
        <v>193386.08758501947</v>
      </c>
      <c r="M19" s="15">
        <v>199073.63086182481</v>
      </c>
      <c r="N19" s="15">
        <v>202490.97803830722</v>
      </c>
      <c r="O19" s="15">
        <v>208914.2959183252</v>
      </c>
      <c r="P19" s="15">
        <v>217206.73873130401</v>
      </c>
      <c r="Q19" s="15">
        <v>226834.29416621057</v>
      </c>
      <c r="R19" s="15">
        <v>236510.30385270162</v>
      </c>
      <c r="S19" s="15">
        <v>195201.33520034279</v>
      </c>
      <c r="T19" s="15">
        <v>200357.73976410885</v>
      </c>
      <c r="U19" s="15">
        <v>207978.76854578769</v>
      </c>
      <c r="V19" s="41"/>
    </row>
    <row r="20" spans="2:22" s="19" customFormat="1" ht="12.75" x14ac:dyDescent="0.25">
      <c r="B20" s="27" t="s">
        <v>30</v>
      </c>
      <c r="C20" s="28">
        <f>+C21+C22+C23</f>
        <v>1510.1630200100001</v>
      </c>
      <c r="D20" s="28">
        <f>+D21+D22+D23</f>
        <v>1599.4684825100001</v>
      </c>
      <c r="E20" s="28">
        <f t="shared" ref="E20:J20" si="25">+E21+E22+E23</f>
        <v>1610.98338061</v>
      </c>
      <c r="F20" s="28">
        <f t="shared" si="25"/>
        <v>1928.3339850023103</v>
      </c>
      <c r="G20" s="28">
        <f t="shared" si="25"/>
        <v>1718.13384502296</v>
      </c>
      <c r="H20" s="28">
        <f t="shared" si="25"/>
        <v>1797.8727247604816</v>
      </c>
      <c r="I20" s="28">
        <f t="shared" si="25"/>
        <v>1801.9904303429671</v>
      </c>
      <c r="J20" s="28">
        <f t="shared" si="25"/>
        <v>1844.2542368705244</v>
      </c>
      <c r="K20" s="28">
        <f t="shared" ref="K20:N20" si="26">+K21+K22+K23</f>
        <v>1838.3605595061408</v>
      </c>
      <c r="L20" s="28">
        <f t="shared" si="26"/>
        <v>1880.8252701401166</v>
      </c>
      <c r="M20" s="28">
        <f t="shared" si="26"/>
        <v>1990.8364677880013</v>
      </c>
      <c r="N20" s="28">
        <f t="shared" si="26"/>
        <v>2131.514860385907</v>
      </c>
      <c r="O20" s="28">
        <f t="shared" ref="O20:Q20" si="27">+O21+O22+O23</f>
        <v>2243.5553411199835</v>
      </c>
      <c r="P20" s="28">
        <f t="shared" si="27"/>
        <v>2272.2841032798992</v>
      </c>
      <c r="Q20" s="28">
        <f t="shared" si="27"/>
        <v>2502.2292480150436</v>
      </c>
      <c r="R20" s="28">
        <f t="shared" ref="R20:T20" si="28">+R21+R22+R23</f>
        <v>2798.4613730986907</v>
      </c>
      <c r="S20" s="28">
        <f t="shared" si="28"/>
        <v>2772.2473420969004</v>
      </c>
      <c r="T20" s="28">
        <f t="shared" si="28"/>
        <v>2843.6823150548498</v>
      </c>
      <c r="U20" s="28">
        <f t="shared" ref="U20" si="29">+U21+U22+U23</f>
        <v>2951.7441164240299</v>
      </c>
      <c r="V20" s="41"/>
    </row>
    <row r="21" spans="2:22" s="6" customFormat="1" ht="11.25" customHeight="1" x14ac:dyDescent="0.25">
      <c r="B21" s="23" t="s">
        <v>20</v>
      </c>
      <c r="C21" s="24">
        <v>121.61863414000001</v>
      </c>
      <c r="D21" s="24">
        <v>113.97814611</v>
      </c>
      <c r="E21" s="24">
        <v>133.98564229999999</v>
      </c>
      <c r="F21" s="24">
        <v>270.88495341999993</v>
      </c>
      <c r="G21" s="24">
        <v>210.38843028999997</v>
      </c>
      <c r="H21" s="24">
        <v>220.79987426</v>
      </c>
      <c r="I21" s="24">
        <v>223.85380891</v>
      </c>
      <c r="J21" s="24">
        <v>231.81643920000002</v>
      </c>
      <c r="K21" s="24">
        <v>160.40098099000002</v>
      </c>
      <c r="L21" s="24">
        <v>153.0937424</v>
      </c>
      <c r="M21" s="24">
        <v>175.73433082999998</v>
      </c>
      <c r="N21" s="24">
        <v>227.25036990000001</v>
      </c>
      <c r="O21" s="24">
        <v>258.70906121999997</v>
      </c>
      <c r="P21" s="24">
        <v>250.27002944</v>
      </c>
      <c r="Q21" s="24">
        <v>343.80156897000001</v>
      </c>
      <c r="R21" s="24">
        <v>449.73928874000001</v>
      </c>
      <c r="S21" s="24">
        <v>372.06224181000005</v>
      </c>
      <c r="T21" s="24">
        <v>393.14438691000004</v>
      </c>
      <c r="U21" s="24">
        <v>425.44759748000007</v>
      </c>
      <c r="V21" s="41"/>
    </row>
    <row r="22" spans="2:22" s="6" customFormat="1" ht="11.25" customHeight="1" x14ac:dyDescent="0.25">
      <c r="B22" s="23" t="s">
        <v>21</v>
      </c>
      <c r="C22" s="24">
        <v>401.23489203999998</v>
      </c>
      <c r="D22" s="24">
        <v>481.37506435000006</v>
      </c>
      <c r="E22" s="24">
        <v>547.49079376999998</v>
      </c>
      <c r="F22" s="24">
        <v>620.86064470000008</v>
      </c>
      <c r="G22" s="24">
        <v>727.28368561000002</v>
      </c>
      <c r="H22" s="24">
        <v>438.85772534</v>
      </c>
      <c r="I22" s="24">
        <v>447.73932266000003</v>
      </c>
      <c r="J22" s="24">
        <v>465.77223277999997</v>
      </c>
      <c r="K22" s="24">
        <v>474.99588111000003</v>
      </c>
      <c r="L22" s="24">
        <v>485.97503245999997</v>
      </c>
      <c r="M22" s="24">
        <v>499.39427060000003</v>
      </c>
      <c r="N22" s="24">
        <v>511.43735787999998</v>
      </c>
      <c r="O22" s="24">
        <v>504.94629736999997</v>
      </c>
      <c r="P22" s="24">
        <v>516.75859979000006</v>
      </c>
      <c r="Q22" s="24">
        <v>528.86051154000006</v>
      </c>
      <c r="R22" s="24">
        <v>540.49964490999992</v>
      </c>
      <c r="S22" s="24">
        <v>547.25363700000003</v>
      </c>
      <c r="T22" s="24">
        <v>556.14110100000005</v>
      </c>
      <c r="U22" s="24">
        <v>568.91186500000003</v>
      </c>
      <c r="V22" s="41"/>
    </row>
    <row r="23" spans="2:22" s="6" customFormat="1" ht="11.25" customHeight="1" x14ac:dyDescent="0.25">
      <c r="B23" s="25" t="s">
        <v>22</v>
      </c>
      <c r="C23" s="26">
        <v>987.30949383000006</v>
      </c>
      <c r="D23" s="26">
        <v>1004.11527205</v>
      </c>
      <c r="E23" s="26">
        <v>929.50694453999995</v>
      </c>
      <c r="F23" s="26">
        <v>1036.5883868823103</v>
      </c>
      <c r="G23" s="26">
        <v>780.46172912296015</v>
      </c>
      <c r="H23" s="26">
        <v>1138.2151251604816</v>
      </c>
      <c r="I23" s="26">
        <v>1130.3972987729671</v>
      </c>
      <c r="J23" s="26">
        <v>1146.6655648905246</v>
      </c>
      <c r="K23" s="26">
        <v>1202.9636974061409</v>
      </c>
      <c r="L23" s="26">
        <v>1241.7564952801167</v>
      </c>
      <c r="M23" s="26">
        <v>1315.7078663580012</v>
      </c>
      <c r="N23" s="26">
        <v>1392.8271326059071</v>
      </c>
      <c r="O23" s="26">
        <v>1479.8999825299836</v>
      </c>
      <c r="P23" s="26">
        <v>1505.255474049899</v>
      </c>
      <c r="Q23" s="26">
        <v>1629.5671675050432</v>
      </c>
      <c r="R23" s="26">
        <v>1808.2224394486907</v>
      </c>
      <c r="S23" s="26">
        <v>1852.9314632869002</v>
      </c>
      <c r="T23" s="26">
        <v>1894.39682714485</v>
      </c>
      <c r="U23" s="26">
        <v>1957.3846539440301</v>
      </c>
      <c r="V23" s="41"/>
    </row>
    <row r="24" spans="2:22" s="19" customFormat="1" ht="12.75" x14ac:dyDescent="0.25">
      <c r="B24" s="14" t="s">
        <v>6</v>
      </c>
      <c r="C24" s="15">
        <v>11.5971075</v>
      </c>
      <c r="D24" s="15">
        <v>10.383670583000001</v>
      </c>
      <c r="E24" s="15">
        <v>10.57337053</v>
      </c>
      <c r="F24" s="15">
        <v>67.516270130000009</v>
      </c>
      <c r="G24" s="15">
        <v>0</v>
      </c>
      <c r="H24" s="15">
        <v>1.0369333399999998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0.19917145</v>
      </c>
      <c r="P24" s="15">
        <v>0.98944286000000004</v>
      </c>
      <c r="Q24" s="15">
        <v>0</v>
      </c>
      <c r="R24" s="15">
        <v>0</v>
      </c>
      <c r="S24" s="15">
        <v>2.73085713</v>
      </c>
      <c r="T24" s="15">
        <v>1.9137857299999999</v>
      </c>
      <c r="U24" s="15">
        <v>0</v>
      </c>
      <c r="V24" s="41"/>
    </row>
    <row r="25" spans="2:22" s="19" customFormat="1" ht="12.75" x14ac:dyDescent="0.25">
      <c r="B25" s="27" t="s">
        <v>7</v>
      </c>
      <c r="C25" s="28">
        <f>+C26+C27</f>
        <v>54033.062884766536</v>
      </c>
      <c r="D25" s="28">
        <f>+D26+D27</f>
        <v>54527.687554819604</v>
      </c>
      <c r="E25" s="28">
        <f t="shared" ref="E25:J25" si="30">+E26+E27</f>
        <v>55123.00474200317</v>
      </c>
      <c r="F25" s="28">
        <f t="shared" si="30"/>
        <v>56617.140759747992</v>
      </c>
      <c r="G25" s="28">
        <f t="shared" si="30"/>
        <v>56117.925577246322</v>
      </c>
      <c r="H25" s="28">
        <f t="shared" si="30"/>
        <v>56832.96747257041</v>
      </c>
      <c r="I25" s="28">
        <f t="shared" si="30"/>
        <v>56770.640470374099</v>
      </c>
      <c r="J25" s="28">
        <f t="shared" si="30"/>
        <v>57042.969975305976</v>
      </c>
      <c r="K25" s="28">
        <f t="shared" ref="K25:N25" si="31">+K26+K27</f>
        <v>55983.365834961754</v>
      </c>
      <c r="L25" s="28">
        <f t="shared" si="31"/>
        <v>61820.375963788159</v>
      </c>
      <c r="M25" s="28">
        <f t="shared" si="31"/>
        <v>62721.550352955514</v>
      </c>
      <c r="N25" s="28">
        <f t="shared" si="31"/>
        <v>63462.131679255792</v>
      </c>
      <c r="O25" s="28">
        <f t="shared" ref="O25:Q25" si="32">+O26+O27</f>
        <v>60154.618668835436</v>
      </c>
      <c r="P25" s="28">
        <f t="shared" si="32"/>
        <v>68567.318667236701</v>
      </c>
      <c r="Q25" s="28">
        <f t="shared" si="32"/>
        <v>69844.282018961589</v>
      </c>
      <c r="R25" s="28">
        <f t="shared" ref="R25:T25" si="33">+R26+R27</f>
        <v>70202.941397419723</v>
      </c>
      <c r="S25" s="28">
        <f t="shared" si="33"/>
        <v>70856.302950923986</v>
      </c>
      <c r="T25" s="28">
        <f t="shared" si="33"/>
        <v>70675.059637929764</v>
      </c>
      <c r="U25" s="28">
        <f t="shared" ref="U25" si="34">+U26+U27</f>
        <v>70901.87500248148</v>
      </c>
      <c r="V25" s="41"/>
    </row>
    <row r="26" spans="2:22" s="6" customFormat="1" ht="11.25" customHeight="1" x14ac:dyDescent="0.25">
      <c r="B26" s="23" t="s">
        <v>23</v>
      </c>
      <c r="C26" s="24">
        <v>13184.748028274036</v>
      </c>
      <c r="D26" s="24">
        <v>13038.018753099999</v>
      </c>
      <c r="E26" s="24">
        <v>12712.496025062001</v>
      </c>
      <c r="F26" s="24">
        <v>13213.171418953001</v>
      </c>
      <c r="G26" s="24">
        <v>12470.579500661999</v>
      </c>
      <c r="H26" s="24">
        <v>12582.015348189998</v>
      </c>
      <c r="I26" s="24">
        <v>12209.541437449996</v>
      </c>
      <c r="J26" s="24">
        <v>12254.89081793</v>
      </c>
      <c r="K26" s="24">
        <v>13835.360133029999</v>
      </c>
      <c r="L26" s="24">
        <v>14309.338578289999</v>
      </c>
      <c r="M26" s="24">
        <v>13578.216613979999</v>
      </c>
      <c r="N26" s="24">
        <v>13492.618591300001</v>
      </c>
      <c r="O26" s="24">
        <v>15090.284786970002</v>
      </c>
      <c r="P26" s="24">
        <v>16561.79781742</v>
      </c>
      <c r="Q26" s="24">
        <v>16850.087828470005</v>
      </c>
      <c r="R26" s="24">
        <v>15927.576439349999</v>
      </c>
      <c r="S26" s="24">
        <v>16972.576778110004</v>
      </c>
      <c r="T26" s="24">
        <v>15696.390520709998</v>
      </c>
      <c r="U26" s="24">
        <v>14611.046965189998</v>
      </c>
      <c r="V26" s="41"/>
    </row>
    <row r="27" spans="2:22" s="6" customFormat="1" ht="11.25" customHeight="1" x14ac:dyDescent="0.25">
      <c r="B27" s="29" t="s">
        <v>24</v>
      </c>
      <c r="C27" s="30">
        <v>40848.3148564925</v>
      </c>
      <c r="D27" s="30">
        <v>41489.668801719607</v>
      </c>
      <c r="E27" s="30">
        <v>42410.508716941171</v>
      </c>
      <c r="F27" s="30">
        <v>43403.969340794989</v>
      </c>
      <c r="G27" s="30">
        <v>43647.346076584319</v>
      </c>
      <c r="H27" s="30">
        <v>44250.952124380412</v>
      </c>
      <c r="I27" s="30">
        <v>44561.099032924103</v>
      </c>
      <c r="J27" s="30">
        <v>44788.079157375978</v>
      </c>
      <c r="K27" s="30">
        <v>42148.005701931754</v>
      </c>
      <c r="L27" s="30">
        <v>47511.037385498159</v>
      </c>
      <c r="M27" s="30">
        <v>49143.333738975518</v>
      </c>
      <c r="N27" s="30">
        <v>49969.513087955791</v>
      </c>
      <c r="O27" s="30">
        <v>45064.333881865437</v>
      </c>
      <c r="P27" s="30">
        <v>52005.520849816705</v>
      </c>
      <c r="Q27" s="30">
        <v>52994.194190491588</v>
      </c>
      <c r="R27" s="30">
        <v>54275.364958069731</v>
      </c>
      <c r="S27" s="30">
        <v>53883.726172813986</v>
      </c>
      <c r="T27" s="30">
        <v>54978.669117219761</v>
      </c>
      <c r="U27" s="30">
        <v>56290.828037291489</v>
      </c>
      <c r="V27" s="41"/>
    </row>
    <row r="28" spans="2:22" s="5" customFormat="1" ht="12.75" x14ac:dyDescent="0.25">
      <c r="B28" s="16" t="s">
        <v>8</v>
      </c>
      <c r="C28" s="17">
        <f>C29+C32+C36+C39+C42+C43+C47+C48</f>
        <v>457007.89579468576</v>
      </c>
      <c r="D28" s="17">
        <f>D29+D32+D36+D39+D42+D43+D47+D48</f>
        <v>498597.84031871904</v>
      </c>
      <c r="E28" s="17">
        <f t="shared" ref="E28:J28" si="35">E29+E32+E36+E39+E42+E43+E47+E48</f>
        <v>526923.18395499443</v>
      </c>
      <c r="F28" s="17">
        <f t="shared" si="35"/>
        <v>564545.38129188668</v>
      </c>
      <c r="G28" s="17">
        <f t="shared" si="35"/>
        <v>599443.0718684803</v>
      </c>
      <c r="H28" s="17">
        <f t="shared" si="35"/>
        <v>617407.33892230352</v>
      </c>
      <c r="I28" s="17">
        <f t="shared" si="35"/>
        <v>625428.38719801256</v>
      </c>
      <c r="J28" s="17">
        <f t="shared" si="35"/>
        <v>640907.21799547644</v>
      </c>
      <c r="K28" s="17">
        <f t="shared" ref="K28:N28" si="36">K29+K32+K36+K39+K42+K43+K47+K48</f>
        <v>663006.5721282853</v>
      </c>
      <c r="L28" s="17">
        <f t="shared" si="36"/>
        <v>684954.31160306616</v>
      </c>
      <c r="M28" s="17">
        <f t="shared" si="36"/>
        <v>709462.93904237251</v>
      </c>
      <c r="N28" s="17">
        <f t="shared" si="36"/>
        <v>726135.89361589507</v>
      </c>
      <c r="O28" s="17">
        <f t="shared" ref="O28:Q28" si="37">O29+O32+O36+O39+O42+O43+O47+O48</f>
        <v>740798.89345963195</v>
      </c>
      <c r="P28" s="17">
        <f t="shared" si="37"/>
        <v>760017.78795680555</v>
      </c>
      <c r="Q28" s="17">
        <f t="shared" si="37"/>
        <v>786121.4597581781</v>
      </c>
      <c r="R28" s="17">
        <f t="shared" ref="R28:T28" si="38">R29+R32+R36+R39+R42+R43+R47+R48</f>
        <v>821150.58867091534</v>
      </c>
      <c r="S28" s="17">
        <f t="shared" si="38"/>
        <v>803685.02612287877</v>
      </c>
      <c r="T28" s="17">
        <f t="shared" si="38"/>
        <v>823989.22284026048</v>
      </c>
      <c r="U28" s="17">
        <f t="shared" ref="U28" si="39">U29+U32+U36+U39+U42+U43+U47+U48</f>
        <v>850783.94695420773</v>
      </c>
      <c r="V28" s="41"/>
    </row>
    <row r="29" spans="2:22" s="18" customFormat="1" ht="12.75" x14ac:dyDescent="0.25">
      <c r="B29" s="21" t="s">
        <v>0</v>
      </c>
      <c r="C29" s="22">
        <f>+C30+C31</f>
        <v>3209.250125</v>
      </c>
      <c r="D29" s="22">
        <f>+D30+D31</f>
        <v>3152.06585</v>
      </c>
      <c r="E29" s="22">
        <f t="shared" ref="E29:J29" si="40">+E30+E31</f>
        <v>2859.8374480000002</v>
      </c>
      <c r="F29" s="22">
        <f t="shared" si="40"/>
        <v>2798.2029210000001</v>
      </c>
      <c r="G29" s="22">
        <f t="shared" si="40"/>
        <v>2801.3298540000001</v>
      </c>
      <c r="H29" s="22">
        <f t="shared" si="40"/>
        <v>2931.511297</v>
      </c>
      <c r="I29" s="22">
        <f t="shared" si="40"/>
        <v>2798.1067919999996</v>
      </c>
      <c r="J29" s="22">
        <f t="shared" si="40"/>
        <v>2809.0137899999995</v>
      </c>
      <c r="K29" s="22">
        <f t="shared" ref="K29:N29" si="41">+K30+K31</f>
        <v>2918.5632839999998</v>
      </c>
      <c r="L29" s="22">
        <f t="shared" si="41"/>
        <v>3003.5709989999996</v>
      </c>
      <c r="M29" s="22">
        <f t="shared" si="41"/>
        <v>3018.9852249999999</v>
      </c>
      <c r="N29" s="22">
        <f t="shared" si="41"/>
        <v>7066.6696430000002</v>
      </c>
      <c r="O29" s="22">
        <f t="shared" ref="O29:Q29" si="42">+O30+O31</f>
        <v>7029.76098</v>
      </c>
      <c r="P29" s="22">
        <f t="shared" si="42"/>
        <v>7173.9133419999998</v>
      </c>
      <c r="Q29" s="22">
        <f t="shared" si="42"/>
        <v>7214.0060320000002</v>
      </c>
      <c r="R29" s="22">
        <f t="shared" ref="R29:T29" si="43">+R30+R31</f>
        <v>6905.3834080000006</v>
      </c>
      <c r="S29" s="22">
        <f t="shared" si="43"/>
        <v>7216.5893510000005</v>
      </c>
      <c r="T29" s="22">
        <f t="shared" si="43"/>
        <v>7010.7692199999992</v>
      </c>
      <c r="U29" s="22">
        <f t="shared" ref="U29" si="44">+U30+U31</f>
        <v>6900.6323700000003</v>
      </c>
      <c r="V29" s="41"/>
    </row>
    <row r="30" spans="2:22" s="6" customFormat="1" ht="11.25" customHeight="1" x14ac:dyDescent="0.25">
      <c r="B30" s="23" t="s">
        <v>11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41"/>
    </row>
    <row r="31" spans="2:22" s="6" customFormat="1" ht="11.25" customHeight="1" x14ac:dyDescent="0.25">
      <c r="B31" s="23" t="s">
        <v>12</v>
      </c>
      <c r="C31" s="24">
        <v>3209.250125</v>
      </c>
      <c r="D31" s="24">
        <v>3152.06585</v>
      </c>
      <c r="E31" s="24">
        <v>2859.8374480000002</v>
      </c>
      <c r="F31" s="24">
        <v>2798.2029210000001</v>
      </c>
      <c r="G31" s="24">
        <v>2801.3298540000001</v>
      </c>
      <c r="H31" s="24">
        <v>2931.511297</v>
      </c>
      <c r="I31" s="24">
        <v>2798.1067919999996</v>
      </c>
      <c r="J31" s="24">
        <v>2809.0137899999995</v>
      </c>
      <c r="K31" s="24">
        <v>2918.5632839999998</v>
      </c>
      <c r="L31" s="24">
        <v>3003.5709989999996</v>
      </c>
      <c r="M31" s="24">
        <v>3018.9852249999999</v>
      </c>
      <c r="N31" s="24">
        <v>7066.6696430000002</v>
      </c>
      <c r="O31" s="24">
        <v>7029.76098</v>
      </c>
      <c r="P31" s="24">
        <v>7173.9133419999998</v>
      </c>
      <c r="Q31" s="24">
        <v>7214.0060320000002</v>
      </c>
      <c r="R31" s="24">
        <v>6905.3834080000006</v>
      </c>
      <c r="S31" s="24">
        <v>7216.5893510000005</v>
      </c>
      <c r="T31" s="24">
        <v>7010.7692199999992</v>
      </c>
      <c r="U31" s="24">
        <v>6900.6323700000003</v>
      </c>
      <c r="V31" s="41"/>
    </row>
    <row r="32" spans="2:22" s="6" customFormat="1" ht="12.75" x14ac:dyDescent="0.25">
      <c r="B32" s="27" t="s">
        <v>1</v>
      </c>
      <c r="C32" s="28">
        <f>SUM(C33:C35)</f>
        <v>84457.254216605303</v>
      </c>
      <c r="D32" s="28">
        <f>+D33+D34+D35</f>
        <v>94868.578011903199</v>
      </c>
      <c r="E32" s="28">
        <f t="shared" ref="E32:J32" si="45">+E33+E34+E35</f>
        <v>106613.04371599</v>
      </c>
      <c r="F32" s="28">
        <f t="shared" si="45"/>
        <v>117298.92090098001</v>
      </c>
      <c r="G32" s="28">
        <f t="shared" si="45"/>
        <v>123917.60061041001</v>
      </c>
      <c r="H32" s="28">
        <f t="shared" si="45"/>
        <v>126742.81659475001</v>
      </c>
      <c r="I32" s="28">
        <f t="shared" si="45"/>
        <v>130203.84381148001</v>
      </c>
      <c r="J32" s="28">
        <f t="shared" si="45"/>
        <v>137631.59810150001</v>
      </c>
      <c r="K32" s="28">
        <f t="shared" ref="K32:N32" si="46">+K33+K34+K35</f>
        <v>146873.53691664001</v>
      </c>
      <c r="L32" s="28">
        <f t="shared" si="46"/>
        <v>147209.53208959001</v>
      </c>
      <c r="M32" s="28">
        <f t="shared" si="46"/>
        <v>153029.22345932998</v>
      </c>
      <c r="N32" s="28">
        <f t="shared" si="46"/>
        <v>156991.80125210001</v>
      </c>
      <c r="O32" s="28">
        <f t="shared" ref="O32:Q32" si="47">+O33+O34+O35</f>
        <v>164037.70457850001</v>
      </c>
      <c r="P32" s="28">
        <f t="shared" si="47"/>
        <v>156844.17327274999</v>
      </c>
      <c r="Q32" s="28">
        <f t="shared" si="47"/>
        <v>162106.45604809999</v>
      </c>
      <c r="R32" s="28">
        <f t="shared" ref="R32:T32" si="48">+R33+R34+R35</f>
        <v>178995.24896887998</v>
      </c>
      <c r="S32" s="28">
        <f t="shared" si="48"/>
        <v>180998.39148562998</v>
      </c>
      <c r="T32" s="28">
        <f t="shared" si="48"/>
        <v>184192.949616</v>
      </c>
      <c r="U32" s="28">
        <f t="shared" ref="U32" si="49">+U33+U34+U35</f>
        <v>194732.33733797999</v>
      </c>
      <c r="V32" s="41"/>
    </row>
    <row r="33" spans="2:22" s="6" customFormat="1" ht="11.25" customHeight="1" x14ac:dyDescent="0.25">
      <c r="B33" s="23" t="s">
        <v>13</v>
      </c>
      <c r="C33" s="24">
        <v>17044.068329999998</v>
      </c>
      <c r="D33" s="24">
        <v>18990.331681489999</v>
      </c>
      <c r="E33" s="24">
        <v>21032.8658</v>
      </c>
      <c r="F33" s="24">
        <v>23748.867148270001</v>
      </c>
      <c r="G33" s="24">
        <v>25852.674399570002</v>
      </c>
      <c r="H33" s="24">
        <v>25950.266393680005</v>
      </c>
      <c r="I33" s="24">
        <v>27306.171360610006</v>
      </c>
      <c r="J33" s="24">
        <v>29164.627678710007</v>
      </c>
      <c r="K33" s="24">
        <v>33061.900999080004</v>
      </c>
      <c r="L33" s="24">
        <v>33505.813546510006</v>
      </c>
      <c r="M33" s="24">
        <v>35434.833864469998</v>
      </c>
      <c r="N33" s="24">
        <v>35585.727430029998</v>
      </c>
      <c r="O33" s="24">
        <v>34754.559032220001</v>
      </c>
      <c r="P33" s="24">
        <v>33478.996078019998</v>
      </c>
      <c r="Q33" s="24">
        <v>33573.755239749997</v>
      </c>
      <c r="R33" s="24">
        <v>34069.642369630004</v>
      </c>
      <c r="S33" s="24">
        <v>37781.902951459997</v>
      </c>
      <c r="T33" s="24">
        <v>36312.503439790002</v>
      </c>
      <c r="U33" s="24">
        <v>37453.454765679999</v>
      </c>
      <c r="V33" s="41"/>
    </row>
    <row r="34" spans="2:22" s="6" customFormat="1" ht="11.25" customHeight="1" x14ac:dyDescent="0.25">
      <c r="B34" s="23" t="s">
        <v>14</v>
      </c>
      <c r="C34" s="24">
        <v>31882.3887339674</v>
      </c>
      <c r="D34" s="24">
        <v>38322.512510834495</v>
      </c>
      <c r="E34" s="24">
        <v>47827.063473679998</v>
      </c>
      <c r="F34" s="24">
        <v>55559.327911710003</v>
      </c>
      <c r="G34" s="24">
        <v>59178.959935099992</v>
      </c>
      <c r="H34" s="24">
        <v>61301.776810640004</v>
      </c>
      <c r="I34" s="24">
        <v>64525.254255750006</v>
      </c>
      <c r="J34" s="24">
        <v>71102.045805089991</v>
      </c>
      <c r="K34" s="24">
        <v>75500.558272390001</v>
      </c>
      <c r="L34" s="24">
        <v>74843.886665900005</v>
      </c>
      <c r="M34" s="24">
        <v>78275.919512719993</v>
      </c>
      <c r="N34" s="24">
        <v>81277.918156080006</v>
      </c>
      <c r="O34" s="24">
        <v>88717.529226190003</v>
      </c>
      <c r="P34" s="24">
        <v>86139.406978049999</v>
      </c>
      <c r="Q34" s="24">
        <v>91082.246750010003</v>
      </c>
      <c r="R34" s="24">
        <v>104076.40733270999</v>
      </c>
      <c r="S34" s="24">
        <v>96844.873936210002</v>
      </c>
      <c r="T34" s="24">
        <v>99663.649233789998</v>
      </c>
      <c r="U34" s="24">
        <v>107212.61875556999</v>
      </c>
      <c r="V34" s="41"/>
    </row>
    <row r="35" spans="2:22" s="6" customFormat="1" ht="11.25" customHeight="1" x14ac:dyDescent="0.25">
      <c r="B35" s="25" t="s">
        <v>15</v>
      </c>
      <c r="C35" s="26">
        <v>35530.797152637897</v>
      </c>
      <c r="D35" s="26">
        <v>37555.733819578702</v>
      </c>
      <c r="E35" s="26">
        <v>37753.114442310005</v>
      </c>
      <c r="F35" s="26">
        <v>37990.725840999999</v>
      </c>
      <c r="G35" s="26">
        <v>38885.96627574</v>
      </c>
      <c r="H35" s="26">
        <v>39490.773390430004</v>
      </c>
      <c r="I35" s="26">
        <v>38372.418195120001</v>
      </c>
      <c r="J35" s="26">
        <v>37364.924617700002</v>
      </c>
      <c r="K35" s="26">
        <v>38311.07764517</v>
      </c>
      <c r="L35" s="26">
        <v>38859.831877179997</v>
      </c>
      <c r="M35" s="26">
        <v>39318.470082140004</v>
      </c>
      <c r="N35" s="26">
        <v>40128.155665990002</v>
      </c>
      <c r="O35" s="26">
        <v>40565.61632008999</v>
      </c>
      <c r="P35" s="26">
        <v>37225.770216680001</v>
      </c>
      <c r="Q35" s="26">
        <v>37450.454058340001</v>
      </c>
      <c r="R35" s="26">
        <v>40849.199266539988</v>
      </c>
      <c r="S35" s="26">
        <v>46371.614597959997</v>
      </c>
      <c r="T35" s="26">
        <v>48216.796942420013</v>
      </c>
      <c r="U35" s="26">
        <v>50066.263816729996</v>
      </c>
      <c r="V35" s="41"/>
    </row>
    <row r="36" spans="2:22" s="6" customFormat="1" ht="12.75" x14ac:dyDescent="0.25">
      <c r="B36" s="27" t="s">
        <v>2</v>
      </c>
      <c r="C36" s="28">
        <f>+C37+C38</f>
        <v>20872.924936438998</v>
      </c>
      <c r="D36" s="28">
        <f>+D37+D38</f>
        <v>40499.931472270007</v>
      </c>
      <c r="E36" s="28">
        <f t="shared" ref="E36:J36" si="50">+E37+E38</f>
        <v>42723.802319159993</v>
      </c>
      <c r="F36" s="28">
        <f t="shared" si="50"/>
        <v>40827.75717076</v>
      </c>
      <c r="G36" s="28">
        <f t="shared" si="50"/>
        <v>40206.141004680001</v>
      </c>
      <c r="H36" s="28">
        <f t="shared" si="50"/>
        <v>39585.789272180002</v>
      </c>
      <c r="I36" s="28">
        <f t="shared" si="50"/>
        <v>43192.493562449999</v>
      </c>
      <c r="J36" s="28">
        <f t="shared" si="50"/>
        <v>44679.44952581999</v>
      </c>
      <c r="K36" s="28">
        <f t="shared" ref="K36:N36" si="51">+K37+K38</f>
        <v>46664.878544949999</v>
      </c>
      <c r="L36" s="28">
        <f t="shared" si="51"/>
        <v>48570.335075940005</v>
      </c>
      <c r="M36" s="28">
        <f t="shared" si="51"/>
        <v>50170.870436099998</v>
      </c>
      <c r="N36" s="28">
        <f t="shared" si="51"/>
        <v>47449.604769329992</v>
      </c>
      <c r="O36" s="28">
        <f t="shared" ref="O36:Q36" si="52">+O37+O38</f>
        <v>49115.211118189996</v>
      </c>
      <c r="P36" s="28">
        <f t="shared" si="52"/>
        <v>46199.611020780008</v>
      </c>
      <c r="Q36" s="28">
        <f t="shared" si="52"/>
        <v>46517.396033930003</v>
      </c>
      <c r="R36" s="28">
        <f t="shared" ref="R36:T36" si="53">+R37+R38</f>
        <v>47773.791530390001</v>
      </c>
      <c r="S36" s="28">
        <f t="shared" si="53"/>
        <v>53776.455249160004</v>
      </c>
      <c r="T36" s="28">
        <f t="shared" si="53"/>
        <v>58834.310275850003</v>
      </c>
      <c r="U36" s="28">
        <f t="shared" ref="U36" si="54">+U37+U38</f>
        <v>60662.154794300004</v>
      </c>
      <c r="V36" s="41"/>
    </row>
    <row r="37" spans="2:22" s="6" customFormat="1" ht="11.25" customHeight="1" x14ac:dyDescent="0.25">
      <c r="B37" s="23" t="s">
        <v>16</v>
      </c>
      <c r="C37" s="24">
        <v>7641.8816982901626</v>
      </c>
      <c r="D37" s="24">
        <v>13925.448528389261</v>
      </c>
      <c r="E37" s="24">
        <v>17731.798149195365</v>
      </c>
      <c r="F37" s="24">
        <v>14924.546696197121</v>
      </c>
      <c r="G37" s="24">
        <v>14531.974656474657</v>
      </c>
      <c r="H37" s="24">
        <v>13300.982994137208</v>
      </c>
      <c r="I37" s="24">
        <v>17848.864528800535</v>
      </c>
      <c r="J37" s="24">
        <v>19546.484915256256</v>
      </c>
      <c r="K37" s="24">
        <v>21807.389197918113</v>
      </c>
      <c r="L37" s="24">
        <v>23090.042903475845</v>
      </c>
      <c r="M37" s="24">
        <v>24655.310095979414</v>
      </c>
      <c r="N37" s="24">
        <v>21873.363648464754</v>
      </c>
      <c r="O37" s="24">
        <v>23257.675100172008</v>
      </c>
      <c r="P37" s="24">
        <v>19775.551204475178</v>
      </c>
      <c r="Q37" s="24">
        <v>20261.768323989687</v>
      </c>
      <c r="R37" s="24">
        <v>20470.953326828934</v>
      </c>
      <c r="S37" s="24">
        <v>27870.049991833679</v>
      </c>
      <c r="T37" s="24">
        <v>33267.684200237833</v>
      </c>
      <c r="U37" s="24">
        <v>35412.798637986343</v>
      </c>
      <c r="V37" s="41"/>
    </row>
    <row r="38" spans="2:22" s="6" customFormat="1" ht="11.25" customHeight="1" x14ac:dyDescent="0.25">
      <c r="B38" s="25" t="s">
        <v>17</v>
      </c>
      <c r="C38" s="26">
        <v>13231.043238148835</v>
      </c>
      <c r="D38" s="26">
        <v>26574.482943880743</v>
      </c>
      <c r="E38" s="26">
        <v>24992.004169964632</v>
      </c>
      <c r="F38" s="26">
        <v>25903.210474562879</v>
      </c>
      <c r="G38" s="26">
        <v>25674.166348205348</v>
      </c>
      <c r="H38" s="26">
        <v>26284.80627804279</v>
      </c>
      <c r="I38" s="26">
        <v>25343.629033649464</v>
      </c>
      <c r="J38" s="26">
        <v>25132.964610563737</v>
      </c>
      <c r="K38" s="26">
        <v>24857.489347031889</v>
      </c>
      <c r="L38" s="26">
        <v>25480.292172464156</v>
      </c>
      <c r="M38" s="26">
        <v>25515.560340120588</v>
      </c>
      <c r="N38" s="26">
        <v>25576.241120865241</v>
      </c>
      <c r="O38" s="26">
        <v>25857.536018017992</v>
      </c>
      <c r="P38" s="26">
        <v>26424.059816304827</v>
      </c>
      <c r="Q38" s="26">
        <v>26255.627709940316</v>
      </c>
      <c r="R38" s="26">
        <v>27302.838203561067</v>
      </c>
      <c r="S38" s="26">
        <v>25906.405257326325</v>
      </c>
      <c r="T38" s="26">
        <v>25566.62607561217</v>
      </c>
      <c r="U38" s="26">
        <v>25249.356156313661</v>
      </c>
      <c r="V38" s="41"/>
    </row>
    <row r="39" spans="2:22" s="6" customFormat="1" ht="12.75" x14ac:dyDescent="0.25">
      <c r="B39" s="27" t="s">
        <v>3</v>
      </c>
      <c r="C39" s="28">
        <f>+C40+C41</f>
        <v>139541.39915132441</v>
      </c>
      <c r="D39" s="28">
        <f>+D40+D41</f>
        <v>139034.82574182871</v>
      </c>
      <c r="E39" s="28">
        <f t="shared" ref="E39:J39" si="55">+E40+E41</f>
        <v>133820.24900306002</v>
      </c>
      <c r="F39" s="28">
        <f t="shared" si="55"/>
        <v>139419.35851947003</v>
      </c>
      <c r="G39" s="28">
        <f t="shared" si="55"/>
        <v>149289.91295148002</v>
      </c>
      <c r="H39" s="28">
        <f t="shared" si="55"/>
        <v>154340.61211640999</v>
      </c>
      <c r="I39" s="28">
        <f t="shared" si="55"/>
        <v>155717.07359635</v>
      </c>
      <c r="J39" s="28">
        <f t="shared" si="55"/>
        <v>157925.37061451</v>
      </c>
      <c r="K39" s="28">
        <f t="shared" ref="K39:N39" si="56">+K40+K41</f>
        <v>166438.12241087999</v>
      </c>
      <c r="L39" s="28">
        <f t="shared" si="56"/>
        <v>170518.55518798999</v>
      </c>
      <c r="M39" s="28">
        <f t="shared" si="56"/>
        <v>176675.38391340003</v>
      </c>
      <c r="N39" s="28">
        <f t="shared" si="56"/>
        <v>181222.66799772001</v>
      </c>
      <c r="O39" s="28">
        <f t="shared" ref="O39:Q39" si="57">+O40+O41</f>
        <v>183563.27116752003</v>
      </c>
      <c r="P39" s="28">
        <f t="shared" si="57"/>
        <v>192472.40321682001</v>
      </c>
      <c r="Q39" s="28">
        <f t="shared" si="57"/>
        <v>199667.18707851999</v>
      </c>
      <c r="R39" s="28">
        <f t="shared" ref="R39:T39" si="58">+R40+R41</f>
        <v>202443.37637504004</v>
      </c>
      <c r="S39" s="28">
        <f t="shared" si="58"/>
        <v>214647.64209440001</v>
      </c>
      <c r="T39" s="28">
        <f t="shared" si="58"/>
        <v>215748.26723254332</v>
      </c>
      <c r="U39" s="28">
        <f t="shared" ref="U39" si="59">+U40+U41</f>
        <v>218824.69806750171</v>
      </c>
      <c r="V39" s="41"/>
    </row>
    <row r="40" spans="2:22" s="6" customFormat="1" ht="11.25" customHeight="1" x14ac:dyDescent="0.25">
      <c r="B40" s="23" t="s">
        <v>18</v>
      </c>
      <c r="C40" s="24">
        <v>22517.033075213611</v>
      </c>
      <c r="D40" s="24">
        <v>10171.838250361598</v>
      </c>
      <c r="E40" s="24">
        <v>10381.487571017902</v>
      </c>
      <c r="F40" s="24">
        <v>11611.155148013338</v>
      </c>
      <c r="G40" s="24">
        <v>15582.727617429391</v>
      </c>
      <c r="H40" s="24">
        <v>16148.945171634856</v>
      </c>
      <c r="I40" s="24">
        <v>16131.77805387546</v>
      </c>
      <c r="J40" s="24">
        <v>16826.607090710717</v>
      </c>
      <c r="K40" s="24">
        <v>16618.740974143002</v>
      </c>
      <c r="L40" s="24">
        <v>17061.229817249114</v>
      </c>
      <c r="M40" s="24">
        <v>17808.276639203868</v>
      </c>
      <c r="N40" s="24">
        <v>22503.060170945308</v>
      </c>
      <c r="O40" s="24">
        <v>19536.5425520559</v>
      </c>
      <c r="P40" s="24">
        <v>25029.014990716467</v>
      </c>
      <c r="Q40" s="24">
        <v>25870.835778776011</v>
      </c>
      <c r="R40" s="24">
        <v>27045.105479081471</v>
      </c>
      <c r="S40" s="24">
        <v>25968.876743920744</v>
      </c>
      <c r="T40" s="24">
        <v>27379.904742706021</v>
      </c>
      <c r="U40" s="24">
        <v>29067.15247375398</v>
      </c>
      <c r="V40" s="41"/>
    </row>
    <row r="41" spans="2:22" s="6" customFormat="1" ht="11.25" customHeight="1" x14ac:dyDescent="0.25">
      <c r="B41" s="25" t="s">
        <v>19</v>
      </c>
      <c r="C41" s="26">
        <v>117024.36607611079</v>
      </c>
      <c r="D41" s="26">
        <v>128862.98749146711</v>
      </c>
      <c r="E41" s="26">
        <v>123438.76143204211</v>
      </c>
      <c r="F41" s="26">
        <v>127808.20337145668</v>
      </c>
      <c r="G41" s="26">
        <v>133707.18533405062</v>
      </c>
      <c r="H41" s="26">
        <v>138191.66694477515</v>
      </c>
      <c r="I41" s="26">
        <v>139585.29554247455</v>
      </c>
      <c r="J41" s="26">
        <v>141098.76352379928</v>
      </c>
      <c r="K41" s="26">
        <v>149819.38143673699</v>
      </c>
      <c r="L41" s="26">
        <v>153457.32537074087</v>
      </c>
      <c r="M41" s="26">
        <v>158867.10727419617</v>
      </c>
      <c r="N41" s="26">
        <v>158719.60782677471</v>
      </c>
      <c r="O41" s="26">
        <v>164026.72861546412</v>
      </c>
      <c r="P41" s="26">
        <v>167443.38822610353</v>
      </c>
      <c r="Q41" s="26">
        <v>173796.35129974398</v>
      </c>
      <c r="R41" s="26">
        <v>175398.27089595856</v>
      </c>
      <c r="S41" s="26">
        <v>188678.76535047928</v>
      </c>
      <c r="T41" s="26">
        <v>188368.36248983731</v>
      </c>
      <c r="U41" s="26">
        <v>189757.54559374772</v>
      </c>
      <c r="V41" s="41"/>
    </row>
    <row r="42" spans="2:22" s="6" customFormat="1" ht="12.75" x14ac:dyDescent="0.25">
      <c r="B42" s="14" t="s">
        <v>4</v>
      </c>
      <c r="C42" s="15">
        <v>163234.80155302063</v>
      </c>
      <c r="D42" s="15">
        <v>173707.3032200445</v>
      </c>
      <c r="E42" s="15">
        <v>190318.08273115047</v>
      </c>
      <c r="F42" s="15">
        <v>207210.77143647635</v>
      </c>
      <c r="G42" s="15">
        <v>226763.45467885095</v>
      </c>
      <c r="H42" s="15">
        <v>234574.52162918914</v>
      </c>
      <c r="I42" s="15">
        <v>234768.02815774924</v>
      </c>
      <c r="J42" s="15">
        <v>237494.65234306059</v>
      </c>
      <c r="K42" s="15">
        <v>242187.17371302663</v>
      </c>
      <c r="L42" s="15">
        <v>250314.36340803813</v>
      </c>
      <c r="M42" s="15">
        <v>257309.71811960064</v>
      </c>
      <c r="N42" s="15">
        <v>261685.65546541728</v>
      </c>
      <c r="O42" s="15">
        <v>268048.2354166357</v>
      </c>
      <c r="P42" s="15">
        <v>279797.1524344401</v>
      </c>
      <c r="Q42" s="15">
        <v>291402.44339139457</v>
      </c>
      <c r="R42" s="15">
        <v>302072.55214498576</v>
      </c>
      <c r="S42" s="15">
        <v>261543.70587271784</v>
      </c>
      <c r="T42" s="15">
        <v>269375.54204630433</v>
      </c>
      <c r="U42" s="15">
        <v>276931.17498015898</v>
      </c>
      <c r="V42" s="41"/>
    </row>
    <row r="43" spans="2:22" s="6" customFormat="1" ht="12.75" x14ac:dyDescent="0.25">
      <c r="B43" s="27" t="s">
        <v>5</v>
      </c>
      <c r="C43" s="28">
        <f>SUM(C44:C46)</f>
        <v>1391.83865726</v>
      </c>
      <c r="D43" s="28">
        <f>+D44+D45+D46</f>
        <v>1488.2180015500001</v>
      </c>
      <c r="E43" s="28">
        <f t="shared" ref="E43:J43" si="60">+E44+E45+E46</f>
        <v>1479.75716314076</v>
      </c>
      <c r="F43" s="28">
        <f t="shared" si="60"/>
        <v>1659.6629320623106</v>
      </c>
      <c r="G43" s="28">
        <f t="shared" si="60"/>
        <v>1510.71906123296</v>
      </c>
      <c r="H43" s="28">
        <f t="shared" si="60"/>
        <v>1636.0628878059347</v>
      </c>
      <c r="I43" s="28">
        <f t="shared" si="60"/>
        <v>1644.6393103192227</v>
      </c>
      <c r="J43" s="28">
        <f t="shared" si="60"/>
        <v>1680.3145828998897</v>
      </c>
      <c r="K43" s="28">
        <f t="shared" ref="K43:N43" si="61">+K44+K45+K46</f>
        <v>1740.3068451069344</v>
      </c>
      <c r="L43" s="28">
        <f t="shared" si="61"/>
        <v>1779.6191540198352</v>
      </c>
      <c r="M43" s="28">
        <f t="shared" si="61"/>
        <v>1870.6383952063018</v>
      </c>
      <c r="N43" s="28">
        <f t="shared" si="61"/>
        <v>1980.4744437519826</v>
      </c>
      <c r="O43" s="28">
        <f t="shared" ref="O43:Q43" si="62">+O44+O45+O46</f>
        <v>2063.3699809008299</v>
      </c>
      <c r="P43" s="28">
        <f t="shared" si="62"/>
        <v>2092.5026579387309</v>
      </c>
      <c r="Q43" s="28">
        <f t="shared" si="62"/>
        <v>2260.7724352920686</v>
      </c>
      <c r="R43" s="28">
        <f t="shared" ref="R43:T43" si="63">+R44+R45+R46</f>
        <v>2445.7506736899204</v>
      </c>
      <c r="S43" s="28">
        <f t="shared" si="63"/>
        <v>2473.5296919469001</v>
      </c>
      <c r="T43" s="28">
        <f t="shared" si="63"/>
        <v>2512.5154422430501</v>
      </c>
      <c r="U43" s="28">
        <f t="shared" ref="U43" si="64">+U44+U45+U46</f>
        <v>2637.4296521825199</v>
      </c>
      <c r="V43" s="41"/>
    </row>
    <row r="44" spans="2:22" s="6" customFormat="1" ht="11.25" customHeight="1" x14ac:dyDescent="0.25">
      <c r="B44" s="23" t="s">
        <v>20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41"/>
    </row>
    <row r="45" spans="2:22" s="6" customFormat="1" ht="11.25" customHeight="1" x14ac:dyDescent="0.25">
      <c r="B45" s="23" t="s">
        <v>21</v>
      </c>
      <c r="C45" s="24">
        <v>401.23489203999998</v>
      </c>
      <c r="D45" s="24">
        <v>481.37506435000006</v>
      </c>
      <c r="E45" s="24">
        <v>547.49079376999998</v>
      </c>
      <c r="F45" s="24">
        <v>620.86064470000008</v>
      </c>
      <c r="G45" s="24">
        <v>727.28368561000002</v>
      </c>
      <c r="H45" s="24">
        <v>438.85772534</v>
      </c>
      <c r="I45" s="24">
        <v>447.73932266000003</v>
      </c>
      <c r="J45" s="24">
        <v>465.77223277999997</v>
      </c>
      <c r="K45" s="24">
        <v>474.99588111000003</v>
      </c>
      <c r="L45" s="24">
        <v>485.97503245999997</v>
      </c>
      <c r="M45" s="24">
        <v>499.39427060000003</v>
      </c>
      <c r="N45" s="24">
        <v>511.43735787999998</v>
      </c>
      <c r="O45" s="24">
        <v>504.94629736999997</v>
      </c>
      <c r="P45" s="24">
        <v>516.75859979000006</v>
      </c>
      <c r="Q45" s="24">
        <v>528.86051154000006</v>
      </c>
      <c r="R45" s="24">
        <v>540.49964490999992</v>
      </c>
      <c r="S45" s="24">
        <v>547.25363700000003</v>
      </c>
      <c r="T45" s="24">
        <v>556.14110100000005</v>
      </c>
      <c r="U45" s="24">
        <v>568.91186500000003</v>
      </c>
      <c r="V45" s="41"/>
    </row>
    <row r="46" spans="2:22" s="6" customFormat="1" ht="11.25" customHeight="1" x14ac:dyDescent="0.25">
      <c r="B46" s="25" t="s">
        <v>22</v>
      </c>
      <c r="C46" s="26">
        <v>990.60376522000001</v>
      </c>
      <c r="D46" s="26">
        <v>1006.8429372000001</v>
      </c>
      <c r="E46" s="26">
        <v>932.26636937076</v>
      </c>
      <c r="F46" s="26">
        <v>1038.8022873623104</v>
      </c>
      <c r="G46" s="26">
        <v>783.43537562296012</v>
      </c>
      <c r="H46" s="26">
        <v>1197.2051624659348</v>
      </c>
      <c r="I46" s="26">
        <v>1196.8999876592227</v>
      </c>
      <c r="J46" s="26">
        <v>1214.5423501198898</v>
      </c>
      <c r="K46" s="26">
        <v>1265.3109639969343</v>
      </c>
      <c r="L46" s="26">
        <v>1293.6441215598352</v>
      </c>
      <c r="M46" s="26">
        <v>1371.2441246063017</v>
      </c>
      <c r="N46" s="26">
        <v>1469.0370858719825</v>
      </c>
      <c r="O46" s="26">
        <v>1558.42368353083</v>
      </c>
      <c r="P46" s="26">
        <v>1575.7440581487308</v>
      </c>
      <c r="Q46" s="26">
        <v>1731.9119237520686</v>
      </c>
      <c r="R46" s="26">
        <v>1905.2510287799207</v>
      </c>
      <c r="S46" s="26">
        <v>1926.2760549469001</v>
      </c>
      <c r="T46" s="26">
        <v>1956.3743412430499</v>
      </c>
      <c r="U46" s="26">
        <v>2068.5177871825199</v>
      </c>
      <c r="V46" s="41"/>
    </row>
    <row r="47" spans="2:22" s="6" customFormat="1" ht="12.75" x14ac:dyDescent="0.25">
      <c r="B47" s="14" t="s">
        <v>6</v>
      </c>
      <c r="C47" s="15">
        <v>11.5971075</v>
      </c>
      <c r="D47" s="15">
        <v>10.383670583000001</v>
      </c>
      <c r="E47" s="15">
        <v>10.57337053</v>
      </c>
      <c r="F47" s="15">
        <v>54.498830649999995</v>
      </c>
      <c r="G47" s="15">
        <v>0</v>
      </c>
      <c r="H47" s="15">
        <v>1.0369333399999998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0.19917145</v>
      </c>
      <c r="P47" s="15">
        <v>0.98944286000000004</v>
      </c>
      <c r="Q47" s="15">
        <v>0</v>
      </c>
      <c r="R47" s="15">
        <v>0</v>
      </c>
      <c r="S47" s="15">
        <v>2.73085713</v>
      </c>
      <c r="T47" s="15">
        <v>1.9137857299999999</v>
      </c>
      <c r="U47" s="15">
        <v>0</v>
      </c>
      <c r="V47" s="41"/>
    </row>
    <row r="48" spans="2:22" s="6" customFormat="1" ht="12.75" x14ac:dyDescent="0.25">
      <c r="B48" s="27" t="s">
        <v>7</v>
      </c>
      <c r="C48" s="28">
        <f>+C49+C50</f>
        <v>44288.830047536336</v>
      </c>
      <c r="D48" s="28">
        <f>+D49+D50</f>
        <v>45836.534350539616</v>
      </c>
      <c r="E48" s="28">
        <f t="shared" ref="E48:J48" si="65">+E49+E50</f>
        <v>49097.838203963183</v>
      </c>
      <c r="F48" s="28">
        <f t="shared" si="65"/>
        <v>55276.20858048799</v>
      </c>
      <c r="G48" s="28">
        <f t="shared" si="65"/>
        <v>54953.913707826316</v>
      </c>
      <c r="H48" s="28">
        <f t="shared" si="65"/>
        <v>57594.988191628414</v>
      </c>
      <c r="I48" s="28">
        <f t="shared" si="65"/>
        <v>57104.201967664107</v>
      </c>
      <c r="J48" s="28">
        <f t="shared" si="65"/>
        <v>58686.819037685978</v>
      </c>
      <c r="K48" s="28">
        <f t="shared" ref="K48:N48" si="66">+K49+K50</f>
        <v>56183.990413681757</v>
      </c>
      <c r="L48" s="28">
        <f t="shared" si="66"/>
        <v>63558.335688488158</v>
      </c>
      <c r="M48" s="28">
        <f t="shared" si="66"/>
        <v>67388.119493735518</v>
      </c>
      <c r="N48" s="28">
        <f t="shared" si="66"/>
        <v>69739.020044575795</v>
      </c>
      <c r="O48" s="28">
        <f t="shared" ref="O48:Q48" si="67">+O49+O50</f>
        <v>66941.141046435427</v>
      </c>
      <c r="P48" s="28">
        <f t="shared" si="67"/>
        <v>75437.04256921669</v>
      </c>
      <c r="Q48" s="28">
        <f t="shared" si="67"/>
        <v>76953.198738941603</v>
      </c>
      <c r="R48" s="28">
        <f t="shared" ref="R48:T48" si="68">+R49+R50</f>
        <v>80514.485569929733</v>
      </c>
      <c r="S48" s="28">
        <f t="shared" si="68"/>
        <v>83025.981520893984</v>
      </c>
      <c r="T48" s="28">
        <f t="shared" si="68"/>
        <v>86312.955221589742</v>
      </c>
      <c r="U48" s="28">
        <f t="shared" ref="U48" si="69">+U49+U50</f>
        <v>90095.51975208451</v>
      </c>
      <c r="V48" s="41"/>
    </row>
    <row r="49" spans="2:22" s="6" customFormat="1" ht="11.25" customHeight="1" x14ac:dyDescent="0.25">
      <c r="B49" s="23" t="s">
        <v>23</v>
      </c>
      <c r="C49" s="24">
        <v>19298.555605534035</v>
      </c>
      <c r="D49" s="24">
        <v>22917.699658690002</v>
      </c>
      <c r="E49" s="24">
        <v>24376.057746652004</v>
      </c>
      <c r="F49" s="24">
        <v>29778.155258533003</v>
      </c>
      <c r="G49" s="24">
        <v>29138.433181181997</v>
      </c>
      <c r="H49" s="24">
        <v>31442.123938700002</v>
      </c>
      <c r="I49" s="24">
        <v>30584.883324829992</v>
      </c>
      <c r="J49" s="24">
        <v>31986.957189369998</v>
      </c>
      <c r="K49" s="24">
        <v>32458.448969430006</v>
      </c>
      <c r="L49" s="24">
        <v>34657.651922680001</v>
      </c>
      <c r="M49" s="24">
        <v>37083.803065210006</v>
      </c>
      <c r="N49" s="24">
        <v>38265.610098360004</v>
      </c>
      <c r="O49" s="24">
        <v>40264.992325739993</v>
      </c>
      <c r="P49" s="24">
        <v>41713.924146069992</v>
      </c>
      <c r="Q49" s="24">
        <v>42294.705268970007</v>
      </c>
      <c r="R49" s="24">
        <v>44339.026139300011</v>
      </c>
      <c r="S49" s="24">
        <v>47664.48067931</v>
      </c>
      <c r="T49" s="24">
        <v>49401.120209559995</v>
      </c>
      <c r="U49" s="24">
        <v>52106.74073309001</v>
      </c>
      <c r="V49" s="41"/>
    </row>
    <row r="50" spans="2:22" s="6" customFormat="1" ht="11.25" customHeight="1" x14ac:dyDescent="0.25">
      <c r="B50" s="29" t="s">
        <v>24</v>
      </c>
      <c r="C50" s="30">
        <v>24990.274442002297</v>
      </c>
      <c r="D50" s="30">
        <v>22918.83469184961</v>
      </c>
      <c r="E50" s="30">
        <v>24721.780457311179</v>
      </c>
      <c r="F50" s="30">
        <v>25498.053321954991</v>
      </c>
      <c r="G50" s="30">
        <v>25815.480526644318</v>
      </c>
      <c r="H50" s="30">
        <v>26152.864252928412</v>
      </c>
      <c r="I50" s="30">
        <v>26519.318642834114</v>
      </c>
      <c r="J50" s="30">
        <v>26699.861848315981</v>
      </c>
      <c r="K50" s="30">
        <v>23725.54144425175</v>
      </c>
      <c r="L50" s="30">
        <v>28900.683765808157</v>
      </c>
      <c r="M50" s="30">
        <v>30304.316428525519</v>
      </c>
      <c r="N50" s="30">
        <v>31473.40994621579</v>
      </c>
      <c r="O50" s="30">
        <v>26676.148720695433</v>
      </c>
      <c r="P50" s="30">
        <v>33723.118423146705</v>
      </c>
      <c r="Q50" s="30">
        <v>34658.493469971596</v>
      </c>
      <c r="R50" s="30">
        <v>36175.459430629729</v>
      </c>
      <c r="S50" s="30">
        <v>35361.500841583984</v>
      </c>
      <c r="T50" s="30">
        <v>36911.835012029747</v>
      </c>
      <c r="U50" s="30">
        <v>37988.779018994494</v>
      </c>
      <c r="V50" s="41"/>
    </row>
    <row r="51" spans="2:22" x14ac:dyDescent="0.25">
      <c r="B51" s="7" t="s">
        <v>9</v>
      </c>
      <c r="C51" s="8">
        <f>+C5-C28</f>
        <v>-29140.136326766573</v>
      </c>
      <c r="D51" s="8">
        <f t="shared" ref="D51:J51" si="70">+D5-D28</f>
        <v>-32183.094476709201</v>
      </c>
      <c r="E51" s="8">
        <f t="shared" si="70"/>
        <v>-42887.659453738073</v>
      </c>
      <c r="F51" s="8">
        <f t="shared" si="70"/>
        <v>-59715.372210240166</v>
      </c>
      <c r="G51" s="8">
        <f t="shared" si="70"/>
        <v>-75058.75607767934</v>
      </c>
      <c r="H51" s="8">
        <f t="shared" si="70"/>
        <v>-73565.756363008637</v>
      </c>
      <c r="I51" s="8">
        <f t="shared" si="70"/>
        <v>-73910.963537616539</v>
      </c>
      <c r="J51" s="8">
        <f t="shared" si="70"/>
        <v>-78315.718496755813</v>
      </c>
      <c r="K51" s="8">
        <f t="shared" ref="K51:N51" si="71">+K5-K28</f>
        <v>-77469.084343435476</v>
      </c>
      <c r="L51" s="8">
        <f t="shared" si="71"/>
        <v>-77680.744958618423</v>
      </c>
      <c r="M51" s="8">
        <f t="shared" si="71"/>
        <v>-82732.075766864233</v>
      </c>
      <c r="N51" s="8">
        <f t="shared" si="71"/>
        <v>-86975.05408336618</v>
      </c>
      <c r="O51" s="8">
        <f t="shared" ref="O51:Q51" si="72">+O5-O28</f>
        <v>-84341.532595681376</v>
      </c>
      <c r="P51" s="8">
        <f t="shared" si="72"/>
        <v>-95882.030407344806</v>
      </c>
      <c r="Q51" s="8">
        <f t="shared" si="72"/>
        <v>-101223.03099115076</v>
      </c>
      <c r="R51" s="8">
        <f t="shared" ref="R51:T51" si="73">+R5-R28</f>
        <v>-99177.76388098544</v>
      </c>
      <c r="S51" s="8">
        <f t="shared" si="73"/>
        <v>-110725.32097629504</v>
      </c>
      <c r="T51" s="8">
        <f t="shared" si="73"/>
        <v>-114087.67018156359</v>
      </c>
      <c r="U51" s="8">
        <f t="shared" ref="U51" si="74">+U5-U28</f>
        <v>-113051.95035102754</v>
      </c>
      <c r="V51" s="41"/>
    </row>
    <row r="52" spans="2:22" x14ac:dyDescent="0.25">
      <c r="B52" s="9"/>
      <c r="C52" s="13">
        <v>1.4551915228366852E-10</v>
      </c>
      <c r="D52" s="13">
        <v>-2.1827872842550278E-10</v>
      </c>
      <c r="E52" s="13">
        <v>-2.9103830456733704E-11</v>
      </c>
      <c r="F52" s="13">
        <v>7.2759576141834259E-11</v>
      </c>
      <c r="G52" s="13">
        <v>8.7311491370201111E-11</v>
      </c>
      <c r="H52" s="13">
        <v>-1.1641532182693481E-10</v>
      </c>
      <c r="I52" s="13">
        <v>-4.3655745685100555E-11</v>
      </c>
      <c r="J52" s="13">
        <v>-1.4551915228366852E-11</v>
      </c>
      <c r="K52" s="13">
        <v>1.6007106751203537E-10</v>
      </c>
      <c r="L52" s="13">
        <v>5.8207660913467407E-11</v>
      </c>
      <c r="M52" s="13">
        <v>2.3283064365386963E-10</v>
      </c>
      <c r="N52" s="13">
        <v>2.9103830456733704E-11</v>
      </c>
      <c r="O52" s="13">
        <v>1.7462298274040222E-10</v>
      </c>
      <c r="P52" s="13">
        <v>-3.2014213502407074E-10</v>
      </c>
      <c r="Q52" s="13">
        <v>-3.4924596548080444E-10</v>
      </c>
      <c r="R52" s="13">
        <v>1.1641532182693481E-10</v>
      </c>
      <c r="S52" s="13">
        <v>-1.1641532182693481E-10</v>
      </c>
      <c r="T52" s="13">
        <v>0</v>
      </c>
      <c r="U52" s="13">
        <v>2.9103830456733704E-11</v>
      </c>
      <c r="V52" s="41"/>
    </row>
    <row r="53" spans="2:22" x14ac:dyDescent="0.25">
      <c r="B53" s="10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2:22" ht="15" customHeight="1" x14ac:dyDescent="0.25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</row>
    <row r="55" spans="2:22" x14ac:dyDescent="0.2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</sheetData>
  <mergeCells count="10">
    <mergeCell ref="T3:U3"/>
    <mergeCell ref="P3:S3"/>
    <mergeCell ref="B3:B4"/>
    <mergeCell ref="H3:K3"/>
    <mergeCell ref="L3:O3"/>
    <mergeCell ref="C3:C4"/>
    <mergeCell ref="D3:D4"/>
    <mergeCell ref="E3:E4"/>
    <mergeCell ref="F3:F4"/>
    <mergeCell ref="G3:G4"/>
  </mergeCells>
  <conditionalFormatting sqref="C5:U50">
    <cfRule type="cellIs" dxfId="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orientation="landscape" verticalDpi="1200" r:id="rId1"/>
  <headerFooter differentOddEven="1" alignWithMargins="0">
    <oddHeader>&amp;R &amp;L&amp;1 </oddHeader>
    <oddFooter>&amp;C _x000D_
 &amp;L&amp;1 </oddFooter>
    <evenHeader>&amp;R &amp;L&amp;1 </evenHeader>
    <evenFooter>&amp;C _x000D_
 &amp;L&amp;1 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Liudmila I. Ichim</dc:creator>
  <cp:lastModifiedBy>Liudmila I. Ichim</cp:lastModifiedBy>
  <dcterms:created xsi:type="dcterms:W3CDTF">2022-06-20T13:30:38Z</dcterms:created>
  <dcterms:modified xsi:type="dcterms:W3CDTF">2023-10-25T12:27:20Z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b7fce250-585f-47f6-98e5-681723a17ad0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</Properties>
</file>